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9320" windowHeight="9735" activeTab="0"/>
  </bookViews>
  <sheets>
    <sheet name="tab 1" sheetId="1" r:id="rId1"/>
    <sheet name="tab 2 ian" sheetId="2" r:id="rId2"/>
  </sheets>
  <definedNames/>
  <calcPr fullCalcOnLoad="1"/>
</workbook>
</file>

<file path=xl/sharedStrings.xml><?xml version="1.0" encoding="utf-8"?>
<sst xmlns="http://schemas.openxmlformats.org/spreadsheetml/2006/main" count="161" uniqueCount="100">
  <si>
    <t>Titular licenta</t>
  </si>
  <si>
    <t>An</t>
  </si>
  <si>
    <t>semn "-" profit anterior</t>
  </si>
  <si>
    <t>semn "+" pierdere anterioara</t>
  </si>
  <si>
    <t>Clienti beneficiari de serviciu universal</t>
  </si>
  <si>
    <t>Energie (MWh)</t>
  </si>
  <si>
    <t>Pret (lei/MWh)</t>
  </si>
  <si>
    <t>Valoare  (lei)</t>
  </si>
  <si>
    <t xml:space="preserve">Total achizitie </t>
  </si>
  <si>
    <t>1.1</t>
  </si>
  <si>
    <t>1.2</t>
  </si>
  <si>
    <t>1.3</t>
  </si>
  <si>
    <t>1.4</t>
  </si>
  <si>
    <t>Servicii sistem</t>
  </si>
  <si>
    <t>Distributie</t>
  </si>
  <si>
    <t>5.1</t>
  </si>
  <si>
    <t>IT</t>
  </si>
  <si>
    <t>5.2</t>
  </si>
  <si>
    <t>MT</t>
  </si>
  <si>
    <t>5.3</t>
  </si>
  <si>
    <t>JT</t>
  </si>
  <si>
    <t>Profit reglementat</t>
  </si>
  <si>
    <t>delta CPC</t>
  </si>
  <si>
    <t>Vanzare clienti finali</t>
  </si>
  <si>
    <t>Noncasnici</t>
  </si>
  <si>
    <t>1.4.1</t>
  </si>
  <si>
    <t>1.4.2</t>
  </si>
  <si>
    <t>1.4.3</t>
  </si>
  <si>
    <t>1.5</t>
  </si>
  <si>
    <t>Casnici</t>
  </si>
  <si>
    <t>1.5.1</t>
  </si>
  <si>
    <t>1.5.2</t>
  </si>
  <si>
    <t>Cost furnizare</t>
  </si>
  <si>
    <t>Macheta fundamentare CPC</t>
  </si>
  <si>
    <t>luna</t>
  </si>
  <si>
    <t>Clienți furnizați ȋn regim de SU</t>
  </si>
  <si>
    <t>Clienți furnizați ȋn regim de FUI</t>
  </si>
  <si>
    <t>la tarife reglementate</t>
  </si>
  <si>
    <t>la tarife CPC</t>
  </si>
  <si>
    <t>Preț (lei/MWh)</t>
  </si>
  <si>
    <t xml:space="preserve">A.      TOTAL COSTURI </t>
  </si>
  <si>
    <t>Achizitie acceptata cf. Ord 82</t>
  </si>
  <si>
    <t>Transport - TL</t>
  </si>
  <si>
    <t>6.1</t>
  </si>
  <si>
    <t>6.2</t>
  </si>
  <si>
    <t>B.       TOTAL VENITURI</t>
  </si>
  <si>
    <t xml:space="preserve">vânzare PI + alte piețe </t>
  </si>
  <si>
    <t xml:space="preserve">vânzare PZU </t>
  </si>
  <si>
    <t>C.      Delta (B – A)</t>
  </si>
  <si>
    <t>Pret mediu de achizitie a energiei electrice livrate clientilor din piata concurentiala (lei/MWh)</t>
  </si>
  <si>
    <t>Profit reglementat (lei/MWh)</t>
  </si>
  <si>
    <t>Cost de furnizare reglementat casnici reglementati (lei/client/luna)</t>
  </si>
  <si>
    <t>Cost furnizare reglementat CPC casnici (lei/client/luna)</t>
  </si>
  <si>
    <t>Numar clienti casnici</t>
  </si>
  <si>
    <t>Cost furnizare reglementat CPC noncasnici (lei/client/luna)</t>
  </si>
  <si>
    <t>Numar clienti noncasnici SU</t>
  </si>
  <si>
    <t>Numar clienti noncasnici FUI</t>
  </si>
  <si>
    <t>Total</t>
  </si>
  <si>
    <t xml:space="preserve">Total </t>
  </si>
  <si>
    <t>Achiziție realizat</t>
  </si>
  <si>
    <t>Tarif CPC inalta tensiune</t>
  </si>
  <si>
    <t>Tarif CPC medie tensiune</t>
  </si>
  <si>
    <t>Tarif CPC joasa tensiune</t>
  </si>
  <si>
    <t>Tab. 2</t>
  </si>
  <si>
    <t>Tab. 1</t>
  </si>
  <si>
    <t>Transport (TL)</t>
  </si>
  <si>
    <t>din care valoare TG</t>
  </si>
  <si>
    <t xml:space="preserve">Macheta raportare* </t>
  </si>
  <si>
    <t>Obs:</t>
  </si>
  <si>
    <t>** se vor completa cu valori estimate lunile pentru care nu exista date finale ale tranzactiilor din PE</t>
  </si>
  <si>
    <t>Perioada N (………………………….)</t>
  </si>
  <si>
    <t>Valoare DeltaCPC estimat pentru perioada N-1</t>
  </si>
  <si>
    <t>Total valoare DeltaCPC de regularizat pentru perioada N-2</t>
  </si>
  <si>
    <t>Valoare DeltaCPC ramasa de regularizat in perioada N din perioada N-2</t>
  </si>
  <si>
    <t xml:space="preserve">Valoare DeltaCPC pentru perioada N-2 utilizata la regularizarea din perioada N-1 </t>
  </si>
  <si>
    <t>Tranzactii PI, PZU, etc (sold)</t>
  </si>
  <si>
    <t>contracte bilaterale incheiate prin OPCOM (inclusiv TG)</t>
  </si>
  <si>
    <t>Cost participare piete centralizate</t>
  </si>
  <si>
    <t xml:space="preserve">Participare piete centralizate </t>
  </si>
  <si>
    <t>Furnizare acceptat</t>
  </si>
  <si>
    <t>Furnizare realizat</t>
  </si>
  <si>
    <t>* se va completa cate o foaie separata pentru fiecare luna a perioadei de aplicare a tarifului CPC si se va transmite la ANRE impreuna cu macheta de fundamentare tab. 1</t>
  </si>
  <si>
    <t xml:space="preserve">TOTAL COSTURI </t>
  </si>
  <si>
    <t xml:space="preserve">TOTAL VENITURI </t>
  </si>
  <si>
    <t>Contracte bilaterale incheiate prin OPCOM (inclusiv TG)</t>
  </si>
  <si>
    <t>contracte reglementate (inclusiv TG)</t>
  </si>
  <si>
    <t>FIT</t>
  </si>
  <si>
    <t>1.6</t>
  </si>
  <si>
    <t>1.5.3</t>
  </si>
  <si>
    <t>1.5.4</t>
  </si>
  <si>
    <t>1.6.1</t>
  </si>
  <si>
    <t>1.6.2</t>
  </si>
  <si>
    <t xml:space="preserve">PZU </t>
  </si>
  <si>
    <t>dezechilibre (inclusiv costuri suplimentare din PE)**</t>
  </si>
  <si>
    <t>Dezechilibre (sold)</t>
  </si>
  <si>
    <t>PI + alte piețe</t>
  </si>
  <si>
    <t>dezechilibre (inclusiv venituri suplimentare din PE)**</t>
  </si>
  <si>
    <t>celule care nu se completeaza cu date</t>
  </si>
  <si>
    <t>Celule care se completeaza</t>
  </si>
  <si>
    <t>celule care se completeaza cu date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</si>
</sst>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>
        <color indexed="63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34" borderId="15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 quotePrefix="1">
      <alignment horizontal="center" vertical="center" wrapText="1"/>
    </xf>
    <xf numFmtId="0" fontId="10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2" fontId="3" fillId="35" borderId="39" xfId="0" applyNumberFormat="1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2" fontId="3" fillId="0" borderId="42" xfId="0" applyNumberFormat="1" applyFont="1" applyBorder="1" applyAlignment="1">
      <alignment horizontal="right" vertical="center" wrapText="1"/>
    </xf>
    <xf numFmtId="3" fontId="2" fillId="0" borderId="43" xfId="0" applyNumberFormat="1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2" fontId="2" fillId="0" borderId="47" xfId="0" applyNumberFormat="1" applyFont="1" applyFill="1" applyBorder="1" applyAlignment="1">
      <alignment horizontal="right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0" fontId="2" fillId="0" borderId="49" xfId="0" applyFont="1" applyFill="1" applyBorder="1" applyAlignment="1">
      <alignment horizontal="lef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2" fontId="3" fillId="0" borderId="50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9" xfId="0" applyNumberFormat="1" applyFont="1" applyBorder="1" applyAlignment="1">
      <alignment vertical="center" wrapText="1"/>
    </xf>
    <xf numFmtId="0" fontId="3" fillId="36" borderId="51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3" fontId="3" fillId="37" borderId="19" xfId="0" applyNumberFormat="1" applyFont="1" applyFill="1" applyBorder="1" applyAlignment="1">
      <alignment vertical="center" wrapText="1"/>
    </xf>
    <xf numFmtId="0" fontId="3" fillId="37" borderId="53" xfId="0" applyFont="1" applyFill="1" applyBorder="1" applyAlignment="1">
      <alignment horizontal="left" vertical="center" wrapText="1"/>
    </xf>
    <xf numFmtId="3" fontId="3" fillId="37" borderId="48" xfId="0" applyNumberFormat="1" applyFont="1" applyFill="1" applyBorder="1" applyAlignment="1">
      <alignment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172" fontId="9" fillId="0" borderId="56" xfId="0" applyNumberFormat="1" applyFont="1" applyBorder="1" applyAlignment="1">
      <alignment horizontal="right" vertical="center" wrapText="1"/>
    </xf>
    <xf numFmtId="172" fontId="9" fillId="0" borderId="57" xfId="0" applyNumberFormat="1" applyFont="1" applyBorder="1" applyAlignment="1">
      <alignment horizontal="right" vertical="center" wrapText="1"/>
    </xf>
    <xf numFmtId="172" fontId="10" fillId="0" borderId="57" xfId="0" applyNumberFormat="1" applyFont="1" applyBorder="1" applyAlignment="1">
      <alignment horizontal="right" vertical="center" wrapText="1"/>
    </xf>
    <xf numFmtId="172" fontId="9" fillId="0" borderId="58" xfId="0" applyNumberFormat="1" applyFont="1" applyBorder="1" applyAlignment="1">
      <alignment horizontal="right" vertical="center" wrapText="1"/>
    </xf>
    <xf numFmtId="172" fontId="9" fillId="0" borderId="34" xfId="0" applyNumberFormat="1" applyFont="1" applyBorder="1" applyAlignment="1">
      <alignment horizontal="right" vertical="center" wrapText="1"/>
    </xf>
    <xf numFmtId="172" fontId="10" fillId="0" borderId="34" xfId="0" applyNumberFormat="1" applyFont="1" applyBorder="1" applyAlignment="1">
      <alignment horizontal="right" vertical="center" wrapText="1"/>
    </xf>
    <xf numFmtId="173" fontId="10" fillId="0" borderId="57" xfId="0" applyNumberFormat="1" applyFont="1" applyBorder="1" applyAlignment="1">
      <alignment horizontal="right" vertical="center" wrapText="1"/>
    </xf>
    <xf numFmtId="173" fontId="9" fillId="0" borderId="56" xfId="0" applyNumberFormat="1" applyFont="1" applyBorder="1" applyAlignment="1">
      <alignment horizontal="right" vertical="center" wrapText="1"/>
    </xf>
    <xf numFmtId="173" fontId="9" fillId="0" borderId="57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9" fillId="38" borderId="59" xfId="0" applyFont="1" applyFill="1" applyBorder="1" applyAlignment="1">
      <alignment horizontal="justify" vertical="center" wrapText="1"/>
    </xf>
    <xf numFmtId="172" fontId="9" fillId="38" borderId="57" xfId="0" applyNumberFormat="1" applyFont="1" applyFill="1" applyBorder="1" applyAlignment="1">
      <alignment horizontal="right" vertical="center" wrapText="1"/>
    </xf>
    <xf numFmtId="4" fontId="9" fillId="38" borderId="28" xfId="0" applyNumberFormat="1" applyFont="1" applyFill="1" applyBorder="1" applyAlignment="1">
      <alignment horizontal="right" vertical="center" wrapText="1"/>
    </xf>
    <xf numFmtId="172" fontId="9" fillId="38" borderId="34" xfId="0" applyNumberFormat="1" applyFont="1" applyFill="1" applyBorder="1" applyAlignment="1">
      <alignment horizontal="right" vertical="center" wrapText="1"/>
    </xf>
    <xf numFmtId="4" fontId="10" fillId="38" borderId="28" xfId="0" applyNumberFormat="1" applyFont="1" applyFill="1" applyBorder="1" applyAlignment="1">
      <alignment horizontal="right" vertical="center" wrapText="1"/>
    </xf>
    <xf numFmtId="172" fontId="10" fillId="38" borderId="57" xfId="0" applyNumberFormat="1" applyFont="1" applyFill="1" applyBorder="1" applyAlignment="1">
      <alignment horizontal="right" vertical="center" wrapText="1"/>
    </xf>
    <xf numFmtId="172" fontId="10" fillId="38" borderId="34" xfId="0" applyNumberFormat="1" applyFont="1" applyFill="1" applyBorder="1" applyAlignment="1">
      <alignment horizontal="right" vertical="center" wrapText="1"/>
    </xf>
    <xf numFmtId="173" fontId="9" fillId="38" borderId="57" xfId="0" applyNumberFormat="1" applyFont="1" applyFill="1" applyBorder="1" applyAlignment="1">
      <alignment horizontal="justify" vertical="center" wrapText="1"/>
    </xf>
    <xf numFmtId="4" fontId="9" fillId="38" borderId="28" xfId="0" applyNumberFormat="1" applyFont="1" applyFill="1" applyBorder="1" applyAlignment="1">
      <alignment horizontal="justify" vertical="center" wrapText="1"/>
    </xf>
    <xf numFmtId="4" fontId="9" fillId="38" borderId="34" xfId="0" applyNumberFormat="1" applyFont="1" applyFill="1" applyBorder="1" applyAlignment="1">
      <alignment horizontal="justify" vertical="center" wrapText="1"/>
    </xf>
    <xf numFmtId="172" fontId="9" fillId="38" borderId="60" xfId="0" applyNumberFormat="1" applyFont="1" applyFill="1" applyBorder="1" applyAlignment="1">
      <alignment horizontal="justify" vertical="center" wrapText="1"/>
    </xf>
    <xf numFmtId="172" fontId="9" fillId="38" borderId="61" xfId="0" applyNumberFormat="1" applyFont="1" applyFill="1" applyBorder="1" applyAlignment="1">
      <alignment horizontal="justify" vertical="center" wrapText="1"/>
    </xf>
    <xf numFmtId="172" fontId="9" fillId="38" borderId="62" xfId="0" applyNumberFormat="1" applyFont="1" applyFill="1" applyBorder="1" applyAlignment="1">
      <alignment horizontal="justify" vertical="center" wrapText="1"/>
    </xf>
    <xf numFmtId="172" fontId="9" fillId="38" borderId="63" xfId="0" applyNumberFormat="1" applyFont="1" applyFill="1" applyBorder="1" applyAlignment="1">
      <alignment horizontal="justify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172" fontId="9" fillId="38" borderId="56" xfId="0" applyNumberFormat="1" applyFont="1" applyFill="1" applyBorder="1" applyAlignment="1">
      <alignment horizontal="right" vertical="center" wrapText="1"/>
    </xf>
    <xf numFmtId="4" fontId="9" fillId="38" borderId="29" xfId="0" applyNumberFormat="1" applyFont="1" applyFill="1" applyBorder="1" applyAlignment="1">
      <alignment horizontal="right" vertical="center" wrapText="1"/>
    </xf>
    <xf numFmtId="172" fontId="9" fillId="38" borderId="58" xfId="0" applyNumberFormat="1" applyFont="1" applyFill="1" applyBorder="1" applyAlignment="1">
      <alignment horizontal="right" vertical="center" wrapText="1"/>
    </xf>
    <xf numFmtId="173" fontId="9" fillId="38" borderId="56" xfId="0" applyNumberFormat="1" applyFont="1" applyFill="1" applyBorder="1" applyAlignment="1">
      <alignment horizontal="right" vertical="center" wrapText="1"/>
    </xf>
    <xf numFmtId="4" fontId="9" fillId="38" borderId="58" xfId="0" applyNumberFormat="1" applyFont="1" applyFill="1" applyBorder="1" applyAlignment="1">
      <alignment horizontal="right" vertical="center" wrapText="1"/>
    </xf>
    <xf numFmtId="173" fontId="9" fillId="38" borderId="57" xfId="0" applyNumberFormat="1" applyFont="1" applyFill="1" applyBorder="1" applyAlignment="1">
      <alignment horizontal="right" vertical="center" wrapText="1"/>
    </xf>
    <xf numFmtId="4" fontId="9" fillId="38" borderId="34" xfId="0" applyNumberFormat="1" applyFont="1" applyFill="1" applyBorder="1" applyAlignment="1">
      <alignment horizontal="right" vertical="center" wrapText="1"/>
    </xf>
    <xf numFmtId="0" fontId="3" fillId="0" borderId="0" xfId="0" applyFont="1" applyAlignment="1" quotePrefix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3" fontId="2" fillId="0" borderId="64" xfId="0" applyNumberFormat="1" applyFont="1" applyFill="1" applyBorder="1" applyAlignment="1">
      <alignment horizontal="right" vertical="center" wrapText="1"/>
    </xf>
    <xf numFmtId="172" fontId="9" fillId="0" borderId="65" xfId="0" applyNumberFormat="1" applyFont="1" applyFill="1" applyBorder="1" applyAlignment="1">
      <alignment horizontal="right" vertical="center" wrapText="1"/>
    </xf>
    <xf numFmtId="4" fontId="9" fillId="0" borderId="66" xfId="0" applyNumberFormat="1" applyFont="1" applyFill="1" applyBorder="1" applyAlignment="1">
      <alignment horizontal="right" vertical="center" wrapText="1"/>
    </xf>
    <xf numFmtId="172" fontId="9" fillId="0" borderId="67" xfId="0" applyNumberFormat="1" applyFont="1" applyFill="1" applyBorder="1" applyAlignment="1">
      <alignment horizontal="right" vertical="center" wrapText="1"/>
    </xf>
    <xf numFmtId="173" fontId="9" fillId="0" borderId="65" xfId="0" applyNumberFormat="1" applyFont="1" applyFill="1" applyBorder="1" applyAlignment="1">
      <alignment horizontal="right" vertical="center" wrapText="1"/>
    </xf>
    <xf numFmtId="4" fontId="9" fillId="0" borderId="67" xfId="0" applyNumberFormat="1" applyFont="1" applyFill="1" applyBorder="1" applyAlignment="1">
      <alignment horizontal="right" vertical="center" wrapText="1"/>
    </xf>
    <xf numFmtId="172" fontId="9" fillId="0" borderId="68" xfId="0" applyNumberFormat="1" applyFont="1" applyFill="1" applyBorder="1" applyAlignment="1">
      <alignment horizontal="right" vertical="center" wrapText="1"/>
    </xf>
    <xf numFmtId="4" fontId="10" fillId="0" borderId="69" xfId="0" applyNumberFormat="1" applyFont="1" applyFill="1" applyBorder="1" applyAlignment="1">
      <alignment horizontal="right" vertical="center" wrapText="1"/>
    </xf>
    <xf numFmtId="172" fontId="9" fillId="0" borderId="36" xfId="0" applyNumberFormat="1" applyFont="1" applyFill="1" applyBorder="1" applyAlignment="1">
      <alignment horizontal="right" vertical="center" wrapText="1"/>
    </xf>
    <xf numFmtId="173" fontId="9" fillId="0" borderId="68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173" fontId="9" fillId="0" borderId="61" xfId="0" applyNumberFormat="1" applyFont="1" applyFill="1" applyBorder="1" applyAlignment="1">
      <alignment horizontal="right" vertical="center" wrapText="1"/>
    </xf>
    <xf numFmtId="4" fontId="9" fillId="0" borderId="70" xfId="0" applyNumberFormat="1" applyFont="1" applyFill="1" applyBorder="1" applyAlignment="1">
      <alignment horizontal="right" vertical="center" wrapText="1"/>
    </xf>
    <xf numFmtId="172" fontId="10" fillId="0" borderId="57" xfId="0" applyNumberFormat="1" applyFont="1" applyFill="1" applyBorder="1" applyAlignment="1">
      <alignment horizontal="right" vertical="center" wrapText="1"/>
    </xf>
    <xf numFmtId="4" fontId="10" fillId="0" borderId="28" xfId="0" applyNumberFormat="1" applyFont="1" applyFill="1" applyBorder="1" applyAlignment="1">
      <alignment horizontal="right" vertical="center" wrapText="1"/>
    </xf>
    <xf numFmtId="172" fontId="10" fillId="0" borderId="34" xfId="0" applyNumberFormat="1" applyFont="1" applyFill="1" applyBorder="1" applyAlignment="1">
      <alignment horizontal="right" vertical="center" wrapText="1"/>
    </xf>
    <xf numFmtId="173" fontId="10" fillId="0" borderId="57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Fill="1" applyBorder="1" applyAlignment="1">
      <alignment horizontal="right" vertical="center" wrapText="1"/>
    </xf>
    <xf numFmtId="172" fontId="10" fillId="0" borderId="22" xfId="0" applyNumberFormat="1" applyFont="1" applyFill="1" applyBorder="1" applyAlignment="1">
      <alignment horizontal="right" vertical="center" wrapText="1"/>
    </xf>
    <xf numFmtId="172" fontId="10" fillId="0" borderId="24" xfId="0" applyNumberFormat="1" applyFont="1" applyFill="1" applyBorder="1" applyAlignment="1">
      <alignment horizontal="right" vertical="center" wrapText="1"/>
    </xf>
    <xf numFmtId="173" fontId="10" fillId="0" borderId="22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3" fontId="10" fillId="39" borderId="57" xfId="0" applyNumberFormat="1" applyFont="1" applyFill="1" applyBorder="1" applyAlignment="1">
      <alignment horizontal="right" vertical="center" wrapText="1"/>
    </xf>
    <xf numFmtId="173" fontId="10" fillId="39" borderId="57" xfId="0" applyNumberFormat="1" applyFont="1" applyFill="1" applyBorder="1" applyAlignment="1">
      <alignment horizontal="justify" vertical="center" wrapText="1"/>
    </xf>
    <xf numFmtId="1" fontId="10" fillId="39" borderId="57" xfId="0" applyNumberFormat="1" applyFont="1" applyFill="1" applyBorder="1" applyAlignment="1">
      <alignment horizontal="justify" vertical="center" wrapText="1"/>
    </xf>
    <xf numFmtId="0" fontId="3" fillId="0" borderId="71" xfId="0" applyFont="1" applyBorder="1" applyAlignment="1">
      <alignment horizontal="center" vertical="center" wrapText="1"/>
    </xf>
    <xf numFmtId="173" fontId="10" fillId="39" borderId="72" xfId="0" applyNumberFormat="1" applyFont="1" applyFill="1" applyBorder="1" applyAlignment="1">
      <alignment horizontal="justify" vertical="center" wrapText="1"/>
    </xf>
    <xf numFmtId="173" fontId="10" fillId="39" borderId="73" xfId="0" applyNumberFormat="1" applyFont="1" applyFill="1" applyBorder="1" applyAlignment="1">
      <alignment horizontal="justify" vertical="center" wrapText="1"/>
    </xf>
    <xf numFmtId="173" fontId="10" fillId="39" borderId="74" xfId="0" applyNumberFormat="1" applyFont="1" applyFill="1" applyBorder="1" applyAlignment="1">
      <alignment horizontal="justify" vertical="center" wrapText="1"/>
    </xf>
    <xf numFmtId="173" fontId="10" fillId="39" borderId="75" xfId="0" applyNumberFormat="1" applyFont="1" applyFill="1" applyBorder="1" applyAlignment="1">
      <alignment horizontal="justify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justify" vertical="center" wrapText="1"/>
    </xf>
    <xf numFmtId="4" fontId="9" fillId="0" borderId="78" xfId="0" applyNumberFormat="1" applyFont="1" applyFill="1" applyBorder="1" applyAlignment="1">
      <alignment horizontal="right" vertical="center" wrapText="1"/>
    </xf>
    <xf numFmtId="4" fontId="9" fillId="38" borderId="79" xfId="0" applyNumberFormat="1" applyFont="1" applyFill="1" applyBorder="1" applyAlignment="1">
      <alignment horizontal="right" vertical="center" wrapText="1"/>
    </xf>
    <xf numFmtId="1" fontId="9" fillId="0" borderId="80" xfId="0" applyNumberFormat="1" applyFont="1" applyBorder="1" applyAlignment="1">
      <alignment horizontal="center" vertical="center" wrapText="1"/>
    </xf>
    <xf numFmtId="4" fontId="9" fillId="0" borderId="81" xfId="0" applyNumberFormat="1" applyFont="1" applyFill="1" applyBorder="1" applyAlignment="1">
      <alignment horizontal="right" vertical="center" wrapText="1"/>
    </xf>
    <xf numFmtId="16" fontId="10" fillId="0" borderId="82" xfId="0" applyNumberFormat="1" applyFont="1" applyBorder="1" applyAlignment="1" quotePrefix="1">
      <alignment horizontal="center" vertical="center" wrapText="1"/>
    </xf>
    <xf numFmtId="4" fontId="9" fillId="38" borderId="83" xfId="0" applyNumberFormat="1" applyFont="1" applyFill="1" applyBorder="1" applyAlignment="1">
      <alignment horizontal="justify" vertical="center" wrapText="1"/>
    </xf>
    <xf numFmtId="173" fontId="10" fillId="39" borderId="84" xfId="0" applyNumberFormat="1" applyFont="1" applyFill="1" applyBorder="1" applyAlignment="1">
      <alignment horizontal="justify" vertical="center" wrapText="1"/>
    </xf>
    <xf numFmtId="1" fontId="9" fillId="0" borderId="82" xfId="0" applyNumberFormat="1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9" fillId="0" borderId="82" xfId="0" applyFont="1" applyBorder="1" applyAlignment="1" quotePrefix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0" fillId="0" borderId="82" xfId="0" applyFont="1" applyBorder="1" applyAlignment="1" quotePrefix="1">
      <alignment horizontal="center" vertical="center" wrapText="1"/>
    </xf>
    <xf numFmtId="0" fontId="10" fillId="38" borderId="86" xfId="0" applyFont="1" applyFill="1" applyBorder="1" applyAlignment="1">
      <alignment horizontal="justify" vertical="center" wrapText="1"/>
    </xf>
    <xf numFmtId="0" fontId="10" fillId="38" borderId="87" xfId="0" applyFont="1" applyFill="1" applyBorder="1" applyAlignment="1">
      <alignment horizontal="justify" vertical="center" wrapText="1"/>
    </xf>
    <xf numFmtId="4" fontId="10" fillId="0" borderId="88" xfId="0" applyNumberFormat="1" applyFont="1" applyFill="1" applyBorder="1" applyAlignment="1">
      <alignment horizontal="right" vertical="center" wrapText="1"/>
    </xf>
    <xf numFmtId="0" fontId="9" fillId="38" borderId="86" xfId="0" applyFont="1" applyFill="1" applyBorder="1" applyAlignment="1">
      <alignment horizontal="justify" vertical="center" wrapText="1"/>
    </xf>
    <xf numFmtId="4" fontId="9" fillId="38" borderId="87" xfId="0" applyNumberFormat="1" applyFont="1" applyFill="1" applyBorder="1" applyAlignment="1">
      <alignment horizontal="right" vertical="center" wrapText="1"/>
    </xf>
    <xf numFmtId="0" fontId="10" fillId="38" borderId="89" xfId="0" applyFont="1" applyFill="1" applyBorder="1" applyAlignment="1">
      <alignment horizontal="justify" vertical="center" wrapText="1"/>
    </xf>
    <xf numFmtId="4" fontId="10" fillId="0" borderId="90" xfId="0" applyNumberFormat="1" applyFont="1" applyFill="1" applyBorder="1" applyAlignment="1">
      <alignment horizontal="right" vertical="center" wrapText="1"/>
    </xf>
    <xf numFmtId="173" fontId="10" fillId="39" borderId="91" xfId="0" applyNumberFormat="1" applyFont="1" applyFill="1" applyBorder="1" applyAlignment="1">
      <alignment horizontal="right" vertical="center" wrapText="1"/>
    </xf>
    <xf numFmtId="173" fontId="10" fillId="39" borderId="91" xfId="0" applyNumberFormat="1" applyFont="1" applyFill="1" applyBorder="1" applyAlignment="1">
      <alignment horizontal="justify" vertical="center" wrapText="1"/>
    </xf>
    <xf numFmtId="172" fontId="10" fillId="0" borderId="91" xfId="0" applyNumberFormat="1" applyFont="1" applyFill="1" applyBorder="1" applyAlignment="1">
      <alignment horizontal="right" vertical="center" wrapText="1"/>
    </xf>
    <xf numFmtId="172" fontId="10" fillId="0" borderId="92" xfId="0" applyNumberFormat="1" applyFont="1" applyFill="1" applyBorder="1" applyAlignment="1">
      <alignment horizontal="right" vertical="center" wrapText="1"/>
    </xf>
    <xf numFmtId="172" fontId="9" fillId="0" borderId="93" xfId="0" applyNumberFormat="1" applyFont="1" applyBorder="1" applyAlignment="1">
      <alignment horizontal="right" vertical="center" wrapText="1"/>
    </xf>
    <xf numFmtId="172" fontId="10" fillId="0" borderId="93" xfId="0" applyNumberFormat="1" applyFont="1" applyBorder="1" applyAlignment="1">
      <alignment horizontal="right" vertical="center" wrapText="1"/>
    </xf>
    <xf numFmtId="172" fontId="10" fillId="0" borderId="91" xfId="0" applyNumberFormat="1" applyFont="1" applyBorder="1" applyAlignment="1">
      <alignment horizontal="right" vertical="center" wrapText="1"/>
    </xf>
    <xf numFmtId="172" fontId="9" fillId="0" borderId="91" xfId="0" applyNumberFormat="1" applyFont="1" applyBorder="1" applyAlignment="1">
      <alignment horizontal="right" vertical="center" wrapText="1"/>
    </xf>
    <xf numFmtId="173" fontId="10" fillId="39" borderId="94" xfId="0" applyNumberFormat="1" applyFont="1" applyFill="1" applyBorder="1" applyAlignment="1">
      <alignment horizontal="right" vertical="center" wrapText="1"/>
    </xf>
    <xf numFmtId="173" fontId="10" fillId="39" borderId="94" xfId="0" applyNumberFormat="1" applyFont="1" applyFill="1" applyBorder="1" applyAlignment="1">
      <alignment horizontal="justify" vertical="center" wrapText="1"/>
    </xf>
    <xf numFmtId="4" fontId="10" fillId="0" borderId="94" xfId="0" applyNumberFormat="1" applyFont="1" applyFill="1" applyBorder="1" applyAlignment="1">
      <alignment horizontal="right" vertical="center" wrapText="1"/>
    </xf>
    <xf numFmtId="4" fontId="10" fillId="0" borderId="95" xfId="0" applyNumberFormat="1" applyFont="1" applyFill="1" applyBorder="1" applyAlignment="1">
      <alignment horizontal="right" vertical="center" wrapText="1"/>
    </xf>
    <xf numFmtId="4" fontId="9" fillId="0" borderId="96" xfId="0" applyNumberFormat="1" applyFont="1" applyBorder="1" applyAlignment="1">
      <alignment horizontal="right" vertical="center" wrapText="1"/>
    </xf>
    <xf numFmtId="4" fontId="10" fillId="0" borderId="96" xfId="0" applyNumberFormat="1" applyFont="1" applyBorder="1" applyAlignment="1">
      <alignment horizontal="right" vertical="center" wrapText="1"/>
    </xf>
    <xf numFmtId="4" fontId="10" fillId="0" borderId="94" xfId="0" applyNumberFormat="1" applyFont="1" applyBorder="1" applyAlignment="1">
      <alignment horizontal="right" vertical="center" wrapText="1"/>
    </xf>
    <xf numFmtId="4" fontId="9" fillId="0" borderId="94" xfId="0" applyNumberFormat="1" applyFont="1" applyBorder="1" applyAlignment="1">
      <alignment horizontal="right" vertical="center" wrapText="1"/>
    </xf>
    <xf numFmtId="4" fontId="9" fillId="38" borderId="23" xfId="0" applyNumberFormat="1" applyFont="1" applyFill="1" applyBorder="1" applyAlignment="1">
      <alignment horizontal="justify" vertical="center" wrapText="1"/>
    </xf>
    <xf numFmtId="4" fontId="10" fillId="0" borderId="97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39" xfId="0" applyNumberFormat="1" applyFont="1" applyFill="1" applyBorder="1" applyAlignment="1">
      <alignment horizontal="right" vertical="center" wrapText="1"/>
    </xf>
    <xf numFmtId="4" fontId="9" fillId="0" borderId="42" xfId="0" applyNumberFormat="1" applyFont="1" applyBorder="1" applyAlignment="1">
      <alignment horizontal="right" vertical="center" wrapText="1"/>
    </xf>
    <xf numFmtId="172" fontId="9" fillId="0" borderId="98" xfId="0" applyNumberFormat="1" applyFont="1" applyBorder="1" applyAlignment="1">
      <alignment horizontal="right" vertical="center" wrapText="1"/>
    </xf>
    <xf numFmtId="4" fontId="9" fillId="0" borderId="99" xfId="0" applyNumberFormat="1" applyFont="1" applyBorder="1" applyAlignment="1">
      <alignment horizontal="right" vertical="center" wrapText="1"/>
    </xf>
    <xf numFmtId="172" fontId="9" fillId="0" borderId="100" xfId="0" applyNumberFormat="1" applyFont="1" applyBorder="1" applyAlignment="1">
      <alignment horizontal="right" vertical="center" wrapText="1"/>
    </xf>
    <xf numFmtId="173" fontId="9" fillId="0" borderId="101" xfId="0" applyNumberFormat="1" applyFont="1" applyBorder="1" applyAlignment="1">
      <alignment horizontal="right" vertical="center" wrapText="1"/>
    </xf>
    <xf numFmtId="4" fontId="9" fillId="0" borderId="100" xfId="0" applyNumberFormat="1" applyFont="1" applyBorder="1" applyAlignment="1">
      <alignment horizontal="right" vertical="center" wrapText="1"/>
    </xf>
    <xf numFmtId="173" fontId="9" fillId="0" borderId="102" xfId="0" applyNumberFormat="1" applyFont="1" applyBorder="1" applyAlignment="1">
      <alignment horizontal="right" vertical="center" wrapText="1"/>
    </xf>
    <xf numFmtId="4" fontId="9" fillId="0" borderId="47" xfId="0" applyNumberFormat="1" applyFont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left" vertical="center" wrapText="1"/>
    </xf>
    <xf numFmtId="0" fontId="3" fillId="37" borderId="45" xfId="0" applyFont="1" applyFill="1" applyBorder="1" applyAlignment="1">
      <alignment horizontal="left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54" xfId="0" applyFont="1" applyFill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36" borderId="112" xfId="0" applyFont="1" applyFill="1" applyBorder="1" applyAlignment="1">
      <alignment horizontal="left" vertical="center" wrapText="1"/>
    </xf>
    <xf numFmtId="0" fontId="3" fillId="36" borderId="113" xfId="0" applyFont="1" applyFill="1" applyBorder="1" applyAlignment="1">
      <alignment horizontal="left" vertical="center" wrapText="1"/>
    </xf>
    <xf numFmtId="0" fontId="3" fillId="36" borderId="114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center" wrapText="1"/>
    </xf>
    <xf numFmtId="0" fontId="9" fillId="0" borderId="11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2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21" xfId="0" applyFont="1" applyBorder="1" applyAlignment="1">
      <alignment horizontal="left" vertical="center" wrapText="1"/>
    </xf>
    <xf numFmtId="0" fontId="11" fillId="0" borderId="120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1" fillId="0" borderId="123" xfId="0" applyFont="1" applyFill="1" applyBorder="1" applyAlignment="1">
      <alignment horizontal="left" vertical="center" wrapText="1"/>
    </xf>
    <xf numFmtId="0" fontId="11" fillId="0" borderId="124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5" xfId="0" applyFont="1" applyFill="1" applyBorder="1" applyAlignment="1">
      <alignment horizontal="left" vertical="center" wrapText="1"/>
    </xf>
    <xf numFmtId="0" fontId="11" fillId="0" borderId="1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27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21" xfId="0" applyFont="1" applyBorder="1" applyAlignment="1">
      <alignment horizontal="left" vertical="center" wrapText="1"/>
    </xf>
    <xf numFmtId="0" fontId="9" fillId="0" borderId="120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0" fontId="9" fillId="0" borderId="130" xfId="0" applyFont="1" applyBorder="1" applyAlignment="1">
      <alignment horizontal="left" vertical="center" wrapText="1"/>
    </xf>
    <xf numFmtId="0" fontId="11" fillId="0" borderId="131" xfId="0" applyFont="1" applyBorder="1" applyAlignment="1">
      <alignment horizontal="left" vertical="center" wrapText="1"/>
    </xf>
    <xf numFmtId="0" fontId="11" fillId="0" borderId="132" xfId="0" applyFont="1" applyBorder="1" applyAlignment="1">
      <alignment horizontal="left" vertical="center" wrapText="1"/>
    </xf>
    <xf numFmtId="0" fontId="11" fillId="0" borderId="133" xfId="0" applyFont="1" applyBorder="1" applyAlignment="1">
      <alignment horizontal="left" vertical="center" wrapText="1"/>
    </xf>
    <xf numFmtId="0" fontId="11" fillId="0" borderId="13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left" vertical="center" wrapText="1"/>
    </xf>
    <xf numFmtId="0" fontId="9" fillId="0" borderId="132" xfId="0" applyFont="1" applyBorder="1" applyAlignment="1">
      <alignment horizontal="left" vertical="center" wrapText="1"/>
    </xf>
    <xf numFmtId="0" fontId="9" fillId="0" borderId="133" xfId="0" applyFont="1" applyBorder="1" applyAlignment="1">
      <alignment horizontal="left" vertical="center" wrapText="1"/>
    </xf>
    <xf numFmtId="0" fontId="11" fillId="0" borderId="121" xfId="0" applyFont="1" applyBorder="1" applyAlignment="1">
      <alignment horizontal="left" vertical="center" wrapText="1"/>
    </xf>
    <xf numFmtId="0" fontId="11" fillId="0" borderId="12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9" fillId="0" borderId="77" xfId="0" applyFont="1" applyBorder="1" applyAlignment="1">
      <alignment horizontal="justify" vertical="center" wrapText="1"/>
    </xf>
    <xf numFmtId="0" fontId="9" fillId="0" borderId="115" xfId="0" applyFont="1" applyBorder="1" applyAlignment="1">
      <alignment horizontal="justify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120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27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5" xfId="0" applyFont="1" applyBorder="1" applyAlignment="1">
      <alignment horizontal="left" vertical="center" wrapText="1"/>
    </xf>
    <xf numFmtId="0" fontId="11" fillId="0" borderId="126" xfId="0" applyFont="1" applyBorder="1" applyAlignment="1">
      <alignment horizontal="left" vertical="center" wrapText="1"/>
    </xf>
    <xf numFmtId="173" fontId="10" fillId="40" borderId="57" xfId="0" applyNumberFormat="1" applyFont="1" applyFill="1" applyBorder="1" applyAlignment="1">
      <alignment horizontal="right" vertical="center" wrapText="1"/>
    </xf>
    <xf numFmtId="173" fontId="10" fillId="40" borderId="9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0"/>
  <sheetViews>
    <sheetView tabSelected="1" zoomScalePageLayoutView="0" workbookViewId="0" topLeftCell="A1">
      <selection activeCell="A12" sqref="A12:C13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3.7109375" style="1" bestFit="1" customWidth="1"/>
    <col min="4" max="4" width="11.7109375" style="1" bestFit="1" customWidth="1"/>
    <col min="5" max="5" width="11.57421875" style="1" bestFit="1" customWidth="1"/>
    <col min="6" max="6" width="10.57421875" style="1" bestFit="1" customWidth="1"/>
    <col min="7" max="7" width="20.8515625" style="1" bestFit="1" customWidth="1"/>
    <col min="8" max="16384" width="9.140625" style="1" customWidth="1"/>
  </cols>
  <sheetData>
    <row r="1" ht="12">
      <c r="F1" s="5" t="s">
        <v>64</v>
      </c>
    </row>
    <row r="2" spans="1:6" ht="15.75">
      <c r="A2" s="223" t="s">
        <v>33</v>
      </c>
      <c r="B2" s="223"/>
      <c r="C2" s="223"/>
      <c r="D2" s="223"/>
      <c r="E2" s="223"/>
      <c r="F2" s="223"/>
    </row>
    <row r="3" spans="8:9" ht="12">
      <c r="H3" s="7"/>
      <c r="I3" s="160" t="s">
        <v>98</v>
      </c>
    </row>
    <row r="4" spans="1:6" ht="12">
      <c r="A4" s="224" t="s">
        <v>0</v>
      </c>
      <c r="B4" s="225"/>
      <c r="C4" s="35"/>
      <c r="D4" s="226"/>
      <c r="E4" s="226"/>
      <c r="F4" s="226"/>
    </row>
    <row r="5" spans="1:4" ht="12">
      <c r="A5" s="224" t="s">
        <v>1</v>
      </c>
      <c r="B5" s="225"/>
      <c r="C5" s="35"/>
      <c r="D5" s="2"/>
    </row>
    <row r="6" spans="4:7" ht="12.75" thickBot="1">
      <c r="D6" s="4" t="s">
        <v>16</v>
      </c>
      <c r="E6" s="4" t="s">
        <v>18</v>
      </c>
      <c r="F6" s="4" t="s">
        <v>20</v>
      </c>
      <c r="G6" s="4"/>
    </row>
    <row r="7" spans="1:8" ht="12.75" customHeight="1" thickBot="1">
      <c r="A7" s="237" t="s">
        <v>71</v>
      </c>
      <c r="B7" s="238"/>
      <c r="C7" s="91"/>
      <c r="D7" s="92"/>
      <c r="E7" s="92"/>
      <c r="F7" s="92"/>
      <c r="G7" s="133" t="s">
        <v>2</v>
      </c>
      <c r="H7" s="133"/>
    </row>
    <row r="8" spans="1:8" ht="12" customHeight="1">
      <c r="A8" s="245" t="s">
        <v>72</v>
      </c>
      <c r="B8" s="246"/>
      <c r="C8" s="87"/>
      <c r="D8" s="6"/>
      <c r="E8" s="6"/>
      <c r="F8" s="6"/>
      <c r="G8" s="133" t="s">
        <v>3</v>
      </c>
      <c r="H8" s="133"/>
    </row>
    <row r="9" spans="1:6" ht="26.25" customHeight="1">
      <c r="A9" s="247" t="s">
        <v>74</v>
      </c>
      <c r="B9" s="248"/>
      <c r="C9" s="88"/>
      <c r="D9" s="6"/>
      <c r="E9" s="6"/>
      <c r="F9" s="6"/>
    </row>
    <row r="10" spans="1:6" ht="24.75" customHeight="1" thickBot="1">
      <c r="A10" s="242" t="s">
        <v>73</v>
      </c>
      <c r="B10" s="243"/>
      <c r="C10" s="89"/>
      <c r="D10" s="90">
        <f>D8-D9</f>
        <v>0</v>
      </c>
      <c r="E10" s="90">
        <f>E8-E9</f>
        <v>0</v>
      </c>
      <c r="F10" s="90">
        <f>F8-F9</f>
        <v>0</v>
      </c>
    </row>
    <row r="11" spans="1:6" ht="12.75" thickBot="1">
      <c r="A11" s="244"/>
      <c r="B11" s="244"/>
      <c r="C11" s="18"/>
      <c r="D11" s="3"/>
      <c r="E11" s="3"/>
      <c r="F11" s="3"/>
    </row>
    <row r="12" spans="1:11" s="4" customFormat="1" ht="12.75" customHeight="1" thickBot="1">
      <c r="A12" s="231" t="s">
        <v>4</v>
      </c>
      <c r="B12" s="232"/>
      <c r="C12" s="233"/>
      <c r="D12" s="239" t="s">
        <v>70</v>
      </c>
      <c r="E12" s="240"/>
      <c r="F12" s="241"/>
      <c r="H12" s="229" t="s">
        <v>60</v>
      </c>
      <c r="I12" s="230"/>
      <c r="J12" s="230"/>
      <c r="K12" s="84">
        <f>E31</f>
        <v>0</v>
      </c>
    </row>
    <row r="13" spans="1:11" s="4" customFormat="1" ht="12.75" customHeight="1" thickBot="1">
      <c r="A13" s="234"/>
      <c r="B13" s="235"/>
      <c r="C13" s="236"/>
      <c r="D13" s="29" t="s">
        <v>5</v>
      </c>
      <c r="E13" s="30" t="s">
        <v>6</v>
      </c>
      <c r="F13" s="31" t="s">
        <v>7</v>
      </c>
      <c r="H13" s="249" t="s">
        <v>61</v>
      </c>
      <c r="I13" s="250"/>
      <c r="J13" s="250"/>
      <c r="K13" s="85">
        <f>E32</f>
        <v>0</v>
      </c>
    </row>
    <row r="14" spans="1:11" s="5" customFormat="1" ht="12.75" thickBot="1">
      <c r="A14" s="227" t="s">
        <v>82</v>
      </c>
      <c r="B14" s="228"/>
      <c r="C14" s="82"/>
      <c r="D14" s="76">
        <f>D19</f>
        <v>0</v>
      </c>
      <c r="E14" s="83">
        <f>IF(D14=0,0,F14/D14)</f>
        <v>0</v>
      </c>
      <c r="F14" s="78">
        <f>F15+F19+F20+F21+F22+F26+F27+F28</f>
        <v>0</v>
      </c>
      <c r="H14" s="251" t="s">
        <v>62</v>
      </c>
      <c r="I14" s="252"/>
      <c r="J14" s="252"/>
      <c r="K14" s="86">
        <f>E33</f>
        <v>0</v>
      </c>
    </row>
    <row r="15" spans="1:6" s="5" customFormat="1" ht="12">
      <c r="A15" s="79">
        <v>1</v>
      </c>
      <c r="B15" s="80" t="s">
        <v>8</v>
      </c>
      <c r="C15" s="80"/>
      <c r="D15" s="70">
        <f>D16+D17+D18</f>
        <v>0</v>
      </c>
      <c r="E15" s="81">
        <f>IF(D15=0,0,F15/D15)</f>
        <v>0</v>
      </c>
      <c r="F15" s="72">
        <f>F16+F17+F18</f>
        <v>0</v>
      </c>
    </row>
    <row r="16" spans="1:6" s="5" customFormat="1" ht="12.75" customHeight="1">
      <c r="A16" s="32" t="s">
        <v>9</v>
      </c>
      <c r="B16" s="23" t="s">
        <v>84</v>
      </c>
      <c r="C16" s="19"/>
      <c r="D16" s="6"/>
      <c r="E16" s="7"/>
      <c r="F16" s="10">
        <f aca="true" t="shared" si="0" ref="F16:F21">D16*E16</f>
        <v>0</v>
      </c>
    </row>
    <row r="17" spans="1:6" s="5" customFormat="1" ht="12">
      <c r="A17" s="32" t="s">
        <v>10</v>
      </c>
      <c r="B17" s="23" t="s">
        <v>75</v>
      </c>
      <c r="C17" s="19"/>
      <c r="D17" s="6"/>
      <c r="E17" s="7"/>
      <c r="F17" s="10">
        <f t="shared" si="0"/>
        <v>0</v>
      </c>
    </row>
    <row r="18" spans="1:6" s="5" customFormat="1" ht="12">
      <c r="A18" s="93" t="s">
        <v>11</v>
      </c>
      <c r="B18" s="23" t="s">
        <v>94</v>
      </c>
      <c r="C18" s="19"/>
      <c r="D18" s="6"/>
      <c r="E18" s="7"/>
      <c r="F18" s="10">
        <f t="shared" si="0"/>
        <v>0</v>
      </c>
    </row>
    <row r="19" spans="1:6" s="5" customFormat="1" ht="12">
      <c r="A19" s="32">
        <v>2</v>
      </c>
      <c r="B19" s="24" t="s">
        <v>65</v>
      </c>
      <c r="C19" s="20"/>
      <c r="D19" s="6"/>
      <c r="E19" s="7"/>
      <c r="F19" s="10">
        <f t="shared" si="0"/>
        <v>0</v>
      </c>
    </row>
    <row r="20" spans="1:6" s="5" customFormat="1" ht="12">
      <c r="A20" s="32">
        <v>3</v>
      </c>
      <c r="B20" s="24" t="s">
        <v>13</v>
      </c>
      <c r="C20" s="20"/>
      <c r="D20" s="6"/>
      <c r="E20" s="7"/>
      <c r="F20" s="10">
        <f t="shared" si="0"/>
        <v>0</v>
      </c>
    </row>
    <row r="21" spans="1:6" s="5" customFormat="1" ht="12">
      <c r="A21" s="32">
        <v>4</v>
      </c>
      <c r="B21" s="24" t="s">
        <v>77</v>
      </c>
      <c r="C21" s="20"/>
      <c r="D21" s="6"/>
      <c r="E21" s="7"/>
      <c r="F21" s="10">
        <f t="shared" si="0"/>
        <v>0</v>
      </c>
    </row>
    <row r="22" spans="1:6" s="5" customFormat="1" ht="12">
      <c r="A22" s="33">
        <v>5</v>
      </c>
      <c r="B22" s="25" t="s">
        <v>14</v>
      </c>
      <c r="C22" s="21"/>
      <c r="D22" s="9">
        <f>D23+D24+D25</f>
        <v>0</v>
      </c>
      <c r="E22" s="8">
        <f>IF(D22=0,0,F22/D22)</f>
        <v>0</v>
      </c>
      <c r="F22" s="14">
        <f>F23+F24+F25</f>
        <v>0</v>
      </c>
    </row>
    <row r="23" spans="1:6" s="5" customFormat="1" ht="12">
      <c r="A23" s="32" t="s">
        <v>15</v>
      </c>
      <c r="B23" s="26"/>
      <c r="C23" s="37" t="s">
        <v>16</v>
      </c>
      <c r="D23" s="6"/>
      <c r="E23" s="7"/>
      <c r="F23" s="14">
        <f>D23*E23</f>
        <v>0</v>
      </c>
    </row>
    <row r="24" spans="1:6" s="5" customFormat="1" ht="12">
      <c r="A24" s="32" t="s">
        <v>17</v>
      </c>
      <c r="B24" s="26"/>
      <c r="C24" s="37" t="s">
        <v>18</v>
      </c>
      <c r="D24" s="6"/>
      <c r="E24" s="7"/>
      <c r="F24" s="14">
        <f>D24*E24</f>
        <v>0</v>
      </c>
    </row>
    <row r="25" spans="1:6" s="5" customFormat="1" ht="12">
      <c r="A25" s="32" t="s">
        <v>19</v>
      </c>
      <c r="B25" s="26"/>
      <c r="C25" s="37" t="s">
        <v>20</v>
      </c>
      <c r="D25" s="6"/>
      <c r="E25" s="7"/>
      <c r="F25" s="14">
        <f>D25*E25</f>
        <v>0</v>
      </c>
    </row>
    <row r="26" spans="1:10" s="5" customFormat="1" ht="12">
      <c r="A26" s="32">
        <v>6</v>
      </c>
      <c r="B26" s="24" t="s">
        <v>32</v>
      </c>
      <c r="C26" s="20"/>
      <c r="D26" s="6"/>
      <c r="E26" s="8">
        <f>IF(D26=0,0,F26/D26)</f>
        <v>0</v>
      </c>
      <c r="F26" s="7"/>
      <c r="J26" s="36"/>
    </row>
    <row r="27" spans="1:6" s="5" customFormat="1" ht="12">
      <c r="A27" s="32">
        <v>7</v>
      </c>
      <c r="B27" s="24" t="s">
        <v>21</v>
      </c>
      <c r="C27" s="20"/>
      <c r="D27" s="6"/>
      <c r="E27" s="7"/>
      <c r="F27" s="14">
        <f>D27*E27</f>
        <v>0</v>
      </c>
    </row>
    <row r="28" spans="1:6" s="5" customFormat="1" ht="12.75" thickBot="1">
      <c r="A28" s="63">
        <v>8</v>
      </c>
      <c r="B28" s="64" t="s">
        <v>22</v>
      </c>
      <c r="C28" s="65"/>
      <c r="D28" s="6"/>
      <c r="E28" s="66">
        <f>IF(D28=0,0,F28/D28)</f>
        <v>0</v>
      </c>
      <c r="F28" s="136">
        <f>D7+D10+E7+E10+F7+F10</f>
        <v>0</v>
      </c>
    </row>
    <row r="29" spans="1:6" s="5" customFormat="1" ht="12.75" thickBot="1">
      <c r="A29" s="73" t="s">
        <v>83</v>
      </c>
      <c r="B29" s="74"/>
      <c r="C29" s="75"/>
      <c r="D29" s="76">
        <f>D30</f>
        <v>0</v>
      </c>
      <c r="E29" s="77">
        <f>IF(D29=0,0,F29/D29)</f>
        <v>0</v>
      </c>
      <c r="F29" s="78">
        <f>F30</f>
        <v>0</v>
      </c>
    </row>
    <row r="30" spans="1:6" s="5" customFormat="1" ht="12">
      <c r="A30" s="67">
        <v>1</v>
      </c>
      <c r="B30" s="68" t="s">
        <v>23</v>
      </c>
      <c r="C30" s="69"/>
      <c r="D30" s="70">
        <f>D31+D32+D33</f>
        <v>0</v>
      </c>
      <c r="E30" s="71">
        <f aca="true" t="shared" si="1" ref="E30:E38">IF(D30=0,0,F30/D30)</f>
        <v>0</v>
      </c>
      <c r="F30" s="72">
        <f>F31+F32+F33</f>
        <v>0</v>
      </c>
    </row>
    <row r="31" spans="1:6" s="5" customFormat="1" ht="12">
      <c r="A31" s="32" t="s">
        <v>9</v>
      </c>
      <c r="B31" s="28"/>
      <c r="C31" s="37" t="s">
        <v>16</v>
      </c>
      <c r="D31" s="9">
        <f>D35</f>
        <v>0</v>
      </c>
      <c r="E31" s="13">
        <f t="shared" si="1"/>
        <v>0</v>
      </c>
      <c r="F31" s="10">
        <f>F35</f>
        <v>0</v>
      </c>
    </row>
    <row r="32" spans="1:6" s="5" customFormat="1" ht="12">
      <c r="A32" s="32" t="s">
        <v>10</v>
      </c>
      <c r="B32" s="28"/>
      <c r="C32" s="37" t="s">
        <v>18</v>
      </c>
      <c r="D32" s="9">
        <f>D36+D39</f>
        <v>0</v>
      </c>
      <c r="E32" s="13">
        <f t="shared" si="1"/>
        <v>0</v>
      </c>
      <c r="F32" s="10">
        <f>F36+F39</f>
        <v>0</v>
      </c>
    </row>
    <row r="33" spans="1:6" s="5" customFormat="1" ht="12">
      <c r="A33" s="32" t="s">
        <v>11</v>
      </c>
      <c r="B33" s="28"/>
      <c r="C33" s="37" t="s">
        <v>20</v>
      </c>
      <c r="D33" s="9">
        <f>D37+D40</f>
        <v>0</v>
      </c>
      <c r="E33" s="13">
        <f t="shared" si="1"/>
        <v>0</v>
      </c>
      <c r="F33" s="10">
        <f>F37+F40</f>
        <v>0</v>
      </c>
    </row>
    <row r="34" spans="1:6" s="5" customFormat="1" ht="12">
      <c r="A34" s="33" t="s">
        <v>12</v>
      </c>
      <c r="B34" s="27" t="s">
        <v>24</v>
      </c>
      <c r="C34" s="22"/>
      <c r="D34" s="11">
        <f>D35+D36+D37</f>
        <v>0</v>
      </c>
      <c r="E34" s="8">
        <f t="shared" si="1"/>
        <v>0</v>
      </c>
      <c r="F34" s="12">
        <f>F35+F36+F37</f>
        <v>0</v>
      </c>
    </row>
    <row r="35" spans="1:6" s="5" customFormat="1" ht="12">
      <c r="A35" s="32" t="s">
        <v>25</v>
      </c>
      <c r="B35" s="28"/>
      <c r="C35" s="37" t="s">
        <v>16</v>
      </c>
      <c r="D35" s="6"/>
      <c r="E35" s="13">
        <f>E15+E19+E20+E21+E23+E26+E27+D7+D10</f>
        <v>0</v>
      </c>
      <c r="F35" s="14">
        <f>D35*E35</f>
        <v>0</v>
      </c>
    </row>
    <row r="36" spans="1:6" s="5" customFormat="1" ht="12">
      <c r="A36" s="32" t="s">
        <v>26</v>
      </c>
      <c r="B36" s="28"/>
      <c r="C36" s="37" t="s">
        <v>18</v>
      </c>
      <c r="D36" s="6"/>
      <c r="E36" s="13">
        <f>E15+E19+E20+E21+E24+E26+E27+E7+E10</f>
        <v>0</v>
      </c>
      <c r="F36" s="14">
        <f>D36*E36</f>
        <v>0</v>
      </c>
    </row>
    <row r="37" spans="1:122" s="15" customFormat="1" ht="12">
      <c r="A37" s="32" t="s">
        <v>27</v>
      </c>
      <c r="B37" s="28"/>
      <c r="C37" s="37" t="s">
        <v>20</v>
      </c>
      <c r="D37" s="6"/>
      <c r="E37" s="13">
        <f>E15+E19+E20+E21+E25+E26+E27+F7+F10</f>
        <v>0</v>
      </c>
      <c r="F37" s="14">
        <f>D37*E37</f>
        <v>0</v>
      </c>
      <c r="G37" s="38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</row>
    <row r="38" spans="1:122" s="16" customFormat="1" ht="12">
      <c r="A38" s="34" t="s">
        <v>28</v>
      </c>
      <c r="B38" s="27" t="s">
        <v>29</v>
      </c>
      <c r="C38" s="22"/>
      <c r="D38" s="11">
        <f>D39+D40</f>
        <v>0</v>
      </c>
      <c r="E38" s="8">
        <f t="shared" si="1"/>
        <v>0</v>
      </c>
      <c r="F38" s="12">
        <f>F39+F40</f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</row>
    <row r="39" spans="1:6" s="5" customFormat="1" ht="12">
      <c r="A39" s="93" t="s">
        <v>30</v>
      </c>
      <c r="B39" s="28"/>
      <c r="C39" s="37" t="s">
        <v>18</v>
      </c>
      <c r="D39" s="6"/>
      <c r="E39" s="134">
        <f>E15+E19+E20+E21+E24+E26+E27+E7+E10</f>
        <v>0</v>
      </c>
      <c r="F39" s="14">
        <f>D39*E39</f>
        <v>0</v>
      </c>
    </row>
    <row r="40" spans="1:6" s="5" customFormat="1" ht="12.75" thickBot="1">
      <c r="A40" s="94" t="s">
        <v>31</v>
      </c>
      <c r="B40" s="95"/>
      <c r="C40" s="96" t="s">
        <v>20</v>
      </c>
      <c r="D40" s="17"/>
      <c r="E40" s="135">
        <f>E15+E19+E20+E21+E25+E26+E27+F7+F10</f>
        <v>0</v>
      </c>
      <c r="F40" s="97">
        <f>D40*E40</f>
        <v>0</v>
      </c>
    </row>
  </sheetData>
  <sheetProtection/>
  <mergeCells count="15">
    <mergeCell ref="A11:B11"/>
    <mergeCell ref="A8:B8"/>
    <mergeCell ref="A9:B9"/>
    <mergeCell ref="H13:J13"/>
    <mergeCell ref="H14:J14"/>
    <mergeCell ref="A2:F2"/>
    <mergeCell ref="A4:B4"/>
    <mergeCell ref="D4:F4"/>
    <mergeCell ref="A5:B5"/>
    <mergeCell ref="A14:B14"/>
    <mergeCell ref="H12:J12"/>
    <mergeCell ref="A12:C13"/>
    <mergeCell ref="A7:B7"/>
    <mergeCell ref="D12:F12"/>
    <mergeCell ref="A10:B10"/>
  </mergeCells>
  <printOptions/>
  <pageMargins left="0.7" right="0.7" top="0.75" bottom="0.75" header="0.3" footer="0.3"/>
  <pageSetup fitToWidth="0" fitToHeight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1">
      <selection activeCell="A8" sqref="A8:D10"/>
    </sheetView>
  </sheetViews>
  <sheetFormatPr defaultColWidth="9.140625" defaultRowHeight="15"/>
  <cols>
    <col min="1" max="1" width="4.421875" style="44" bestFit="1" customWidth="1"/>
    <col min="2" max="2" width="14.8515625" style="44" customWidth="1"/>
    <col min="3" max="3" width="37.28125" style="44" customWidth="1"/>
    <col min="4" max="4" width="4.7109375" style="44" bestFit="1" customWidth="1"/>
    <col min="5" max="5" width="6.7109375" style="44" bestFit="1" customWidth="1"/>
    <col min="6" max="6" width="8.7109375" style="44" bestFit="1" customWidth="1"/>
    <col min="7" max="7" width="7.8515625" style="44" bestFit="1" customWidth="1"/>
    <col min="8" max="8" width="6.7109375" style="44" bestFit="1" customWidth="1"/>
    <col min="9" max="9" width="8.7109375" style="44" bestFit="1" customWidth="1"/>
    <col min="10" max="10" width="7.8515625" style="44" bestFit="1" customWidth="1"/>
    <col min="11" max="11" width="6.7109375" style="44" bestFit="1" customWidth="1"/>
    <col min="12" max="12" width="8.7109375" style="44" bestFit="1" customWidth="1"/>
    <col min="13" max="13" width="6.8515625" style="44" bestFit="1" customWidth="1"/>
    <col min="14" max="16384" width="9.140625" style="44" customWidth="1"/>
  </cols>
  <sheetData>
    <row r="1" ht="11.25">
      <c r="M1" s="44" t="s">
        <v>63</v>
      </c>
    </row>
    <row r="2" spans="1:28" s="40" customFormat="1" ht="11.25" customHeight="1">
      <c r="A2" s="321" t="s">
        <v>67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="40" customFormat="1" ht="11.25"/>
    <row r="4" spans="1:28" s="40" customFormat="1" ht="12.75" customHeight="1">
      <c r="A4" s="322" t="s">
        <v>0</v>
      </c>
      <c r="B4" s="322"/>
      <c r="C4" s="162"/>
      <c r="J4" s="41"/>
      <c r="M4" s="41"/>
      <c r="P4" s="41"/>
      <c r="S4" s="41"/>
      <c r="V4" s="41"/>
      <c r="Y4" s="41"/>
      <c r="AB4" s="41"/>
    </row>
    <row r="5" spans="1:3" s="40" customFormat="1" ht="11.25">
      <c r="A5" s="322" t="s">
        <v>1</v>
      </c>
      <c r="B5" s="322"/>
      <c r="C5" s="163">
        <v>2014</v>
      </c>
    </row>
    <row r="6" spans="1:3" s="40" customFormat="1" ht="11.25">
      <c r="A6" s="322" t="s">
        <v>34</v>
      </c>
      <c r="B6" s="322"/>
      <c r="C6" s="162"/>
    </row>
    <row r="7" spans="1:7" s="40" customFormat="1" ht="13.5" customHeight="1" thickBot="1">
      <c r="A7" s="323"/>
      <c r="B7" s="323"/>
      <c r="C7" s="42"/>
      <c r="D7" s="42"/>
      <c r="E7" s="43"/>
      <c r="F7" s="43"/>
      <c r="G7" s="43"/>
    </row>
    <row r="8" spans="1:15" ht="15" customHeight="1">
      <c r="A8" s="301"/>
      <c r="B8" s="302"/>
      <c r="C8" s="302"/>
      <c r="D8" s="303"/>
      <c r="E8" s="310" t="s">
        <v>35</v>
      </c>
      <c r="F8" s="311"/>
      <c r="G8" s="311"/>
      <c r="H8" s="311"/>
      <c r="I8" s="311"/>
      <c r="J8" s="312"/>
      <c r="K8" s="313" t="s">
        <v>36</v>
      </c>
      <c r="L8" s="311"/>
      <c r="M8" s="314"/>
      <c r="O8" s="44" t="s">
        <v>68</v>
      </c>
    </row>
    <row r="9" spans="1:13" ht="11.25">
      <c r="A9" s="304"/>
      <c r="B9" s="305"/>
      <c r="C9" s="305"/>
      <c r="D9" s="306"/>
      <c r="E9" s="318" t="s">
        <v>37</v>
      </c>
      <c r="F9" s="316"/>
      <c r="G9" s="319"/>
      <c r="H9" s="318" t="s">
        <v>38</v>
      </c>
      <c r="I9" s="316"/>
      <c r="J9" s="320"/>
      <c r="K9" s="315"/>
      <c r="L9" s="316"/>
      <c r="M9" s="317"/>
    </row>
    <row r="10" spans="1:22" ht="21.75" thickBot="1">
      <c r="A10" s="307"/>
      <c r="B10" s="308"/>
      <c r="C10" s="308"/>
      <c r="D10" s="309"/>
      <c r="E10" s="45" t="s">
        <v>5</v>
      </c>
      <c r="F10" s="46" t="s">
        <v>39</v>
      </c>
      <c r="G10" s="47" t="s">
        <v>7</v>
      </c>
      <c r="H10" s="45" t="s">
        <v>5</v>
      </c>
      <c r="I10" s="46" t="s">
        <v>39</v>
      </c>
      <c r="J10" s="48" t="s">
        <v>7</v>
      </c>
      <c r="K10" s="49" t="s">
        <v>5</v>
      </c>
      <c r="L10" s="46" t="s">
        <v>39</v>
      </c>
      <c r="M10" s="169" t="s">
        <v>7</v>
      </c>
      <c r="O10" s="298" t="s">
        <v>81</v>
      </c>
      <c r="P10" s="298"/>
      <c r="Q10" s="298"/>
      <c r="R10" s="298"/>
      <c r="S10" s="298"/>
      <c r="T10" s="298"/>
      <c r="U10" s="298"/>
      <c r="V10" s="298"/>
    </row>
    <row r="11" spans="1:15" ht="12" thickBot="1">
      <c r="A11" s="299" t="s">
        <v>40</v>
      </c>
      <c r="B11" s="300"/>
      <c r="C11" s="50"/>
      <c r="D11" s="50"/>
      <c r="E11" s="137">
        <f>E31</f>
        <v>0</v>
      </c>
      <c r="F11" s="138">
        <f>IF(E11=0,0,G11/E11)</f>
        <v>0</v>
      </c>
      <c r="G11" s="139">
        <f>G12+G20+G21+G22+G23+G27+G29</f>
        <v>0</v>
      </c>
      <c r="H11" s="140">
        <f>H31</f>
        <v>0</v>
      </c>
      <c r="I11" s="138">
        <f>IF(H11=0,0,J11/H11)</f>
        <v>0</v>
      </c>
      <c r="J11" s="141">
        <f>IF(J12&gt;J13,J13,J12)+J20+J21+J22+J23+J27+J29</f>
        <v>0</v>
      </c>
      <c r="K11" s="137">
        <f>K31</f>
        <v>0</v>
      </c>
      <c r="L11" s="138">
        <f>IF(K11=0,0,M11/K11)</f>
        <v>0</v>
      </c>
      <c r="M11" s="171">
        <f>M12+M20+M21+M22+M23+M27+M29</f>
        <v>0</v>
      </c>
      <c r="O11" s="44" t="s">
        <v>69</v>
      </c>
    </row>
    <row r="12" spans="1:13" ht="12" thickBot="1">
      <c r="A12" s="170"/>
      <c r="B12" s="253" t="s">
        <v>41</v>
      </c>
      <c r="C12" s="254"/>
      <c r="D12" s="255"/>
      <c r="E12" s="121"/>
      <c r="F12" s="110"/>
      <c r="G12" s="122"/>
      <c r="H12" s="148">
        <f>H13</f>
        <v>0</v>
      </c>
      <c r="I12" s="138">
        <f>IF(I13&gt;I49*1.1,I49*1.1,I13)</f>
        <v>0</v>
      </c>
      <c r="J12" s="149">
        <f>H12*I12</f>
        <v>0</v>
      </c>
      <c r="K12" s="123"/>
      <c r="L12" s="110"/>
      <c r="M12" s="172"/>
    </row>
    <row r="13" spans="1:16" ht="11.25">
      <c r="A13" s="173">
        <v>1</v>
      </c>
      <c r="B13" s="258" t="s">
        <v>59</v>
      </c>
      <c r="C13" s="256" t="s">
        <v>58</v>
      </c>
      <c r="D13" s="257"/>
      <c r="E13" s="142">
        <f>E14+E16+E17+E18+E19</f>
        <v>0</v>
      </c>
      <c r="F13" s="143">
        <f>IF(E13=0,0,G13/E13)</f>
        <v>0</v>
      </c>
      <c r="G13" s="144">
        <f>G14+G16+G17+G18+G19</f>
        <v>0</v>
      </c>
      <c r="H13" s="145">
        <f>H16+H17+H18+H19</f>
        <v>0</v>
      </c>
      <c r="I13" s="146">
        <f>IF(H13=0,0,J13/H13)</f>
        <v>0</v>
      </c>
      <c r="J13" s="147">
        <f>J16+J17+J18+J19</f>
        <v>0</v>
      </c>
      <c r="K13" s="142">
        <f>K16+K17+K18+K19</f>
        <v>0</v>
      </c>
      <c r="L13" s="143">
        <f>IF(K13=0,0,M13/K13)</f>
        <v>0</v>
      </c>
      <c r="M13" s="174">
        <f>M16+M17+M18+M19</f>
        <v>0</v>
      </c>
      <c r="O13" s="119"/>
      <c r="P13" s="44" t="s">
        <v>97</v>
      </c>
    </row>
    <row r="14" spans="1:16" ht="11.25">
      <c r="A14" s="175" t="s">
        <v>9</v>
      </c>
      <c r="B14" s="259"/>
      <c r="C14" s="261" t="s">
        <v>85</v>
      </c>
      <c r="D14" s="262"/>
      <c r="E14" s="161"/>
      <c r="F14" s="51">
        <f>IF(E14=0,0,G14/E14)</f>
        <v>0</v>
      </c>
      <c r="G14" s="161"/>
      <c r="H14" s="117"/>
      <c r="I14" s="118"/>
      <c r="J14" s="119"/>
      <c r="K14" s="120"/>
      <c r="L14" s="118"/>
      <c r="M14" s="176"/>
      <c r="O14" s="162"/>
      <c r="P14" s="44" t="s">
        <v>99</v>
      </c>
    </row>
    <row r="15" spans="1:13" ht="11.25">
      <c r="A15" s="175" t="s">
        <v>10</v>
      </c>
      <c r="B15" s="259"/>
      <c r="C15" s="324" t="s">
        <v>66</v>
      </c>
      <c r="D15" s="325"/>
      <c r="E15" s="162"/>
      <c r="F15" s="51">
        <f>IF(E15=0,0,G15/E15)</f>
        <v>0</v>
      </c>
      <c r="G15" s="162"/>
      <c r="H15" s="117"/>
      <c r="I15" s="118"/>
      <c r="J15" s="119"/>
      <c r="K15" s="120"/>
      <c r="L15" s="208"/>
      <c r="M15" s="176"/>
    </row>
    <row r="16" spans="1:13" ht="11.25">
      <c r="A16" s="175" t="s">
        <v>11</v>
      </c>
      <c r="B16" s="259"/>
      <c r="C16" s="261" t="s">
        <v>76</v>
      </c>
      <c r="D16" s="262"/>
      <c r="E16" s="162"/>
      <c r="F16" s="51">
        <f>IF(E16=0,0,G16/E16)</f>
        <v>0</v>
      </c>
      <c r="G16" s="162"/>
      <c r="H16" s="161"/>
      <c r="I16" s="51">
        <f>IF(H16=0,0,J16/H16)</f>
        <v>0</v>
      </c>
      <c r="J16" s="161"/>
      <c r="K16" s="192"/>
      <c r="L16" s="210">
        <f>IF(K16=0,0,M16/K16)</f>
        <v>0</v>
      </c>
      <c r="M16" s="200"/>
    </row>
    <row r="17" spans="1:13" ht="11.25">
      <c r="A17" s="175" t="s">
        <v>12</v>
      </c>
      <c r="B17" s="259"/>
      <c r="C17" s="261" t="s">
        <v>92</v>
      </c>
      <c r="D17" s="262"/>
      <c r="E17" s="162"/>
      <c r="F17" s="51">
        <f aca="true" t="shared" si="0" ref="F17:F46">IF(E17=0,0,G17/E17)</f>
        <v>0</v>
      </c>
      <c r="G17" s="162"/>
      <c r="H17" s="162"/>
      <c r="I17" s="51">
        <f aca="true" t="shared" si="1" ref="I17:I28">IF(H17=0,0,J17/H17)</f>
        <v>0</v>
      </c>
      <c r="J17" s="162"/>
      <c r="K17" s="193"/>
      <c r="L17" s="210">
        <f aca="true" t="shared" si="2" ref="L17:L28">IF(K17=0,0,M17/K17)</f>
        <v>0</v>
      </c>
      <c r="M17" s="201"/>
    </row>
    <row r="18" spans="1:13" ht="11.25">
      <c r="A18" s="175" t="s">
        <v>28</v>
      </c>
      <c r="B18" s="259"/>
      <c r="C18" s="261" t="s">
        <v>95</v>
      </c>
      <c r="D18" s="262"/>
      <c r="E18" s="162"/>
      <c r="F18" s="51">
        <f t="shared" si="0"/>
        <v>0</v>
      </c>
      <c r="G18" s="162"/>
      <c r="H18" s="162"/>
      <c r="I18" s="51">
        <f t="shared" si="1"/>
        <v>0</v>
      </c>
      <c r="J18" s="162"/>
      <c r="K18" s="193"/>
      <c r="L18" s="210">
        <f t="shared" si="2"/>
        <v>0</v>
      </c>
      <c r="M18" s="201"/>
    </row>
    <row r="19" spans="1:13" ht="11.25">
      <c r="A19" s="175" t="s">
        <v>87</v>
      </c>
      <c r="B19" s="260"/>
      <c r="C19" s="261" t="s">
        <v>93</v>
      </c>
      <c r="D19" s="262"/>
      <c r="E19" s="162"/>
      <c r="F19" s="51">
        <f t="shared" si="0"/>
        <v>0</v>
      </c>
      <c r="G19" s="162"/>
      <c r="H19" s="162"/>
      <c r="I19" s="51">
        <f t="shared" si="1"/>
        <v>0</v>
      </c>
      <c r="J19" s="162"/>
      <c r="K19" s="193"/>
      <c r="L19" s="210">
        <f t="shared" si="2"/>
        <v>0</v>
      </c>
      <c r="M19" s="201"/>
    </row>
    <row r="20" spans="1:13" ht="11.25">
      <c r="A20" s="178">
        <v>2</v>
      </c>
      <c r="B20" s="263" t="s">
        <v>42</v>
      </c>
      <c r="C20" s="264"/>
      <c r="D20" s="265"/>
      <c r="E20" s="162"/>
      <c r="F20" s="51">
        <f t="shared" si="0"/>
        <v>0</v>
      </c>
      <c r="G20" s="162"/>
      <c r="H20" s="162"/>
      <c r="I20" s="51">
        <f t="shared" si="1"/>
        <v>0</v>
      </c>
      <c r="J20" s="162"/>
      <c r="K20" s="193"/>
      <c r="L20" s="210">
        <f t="shared" si="2"/>
        <v>0</v>
      </c>
      <c r="M20" s="201"/>
    </row>
    <row r="21" spans="1:13" ht="11.25">
      <c r="A21" s="178">
        <v>3</v>
      </c>
      <c r="B21" s="263" t="s">
        <v>13</v>
      </c>
      <c r="C21" s="264"/>
      <c r="D21" s="265"/>
      <c r="E21" s="162"/>
      <c r="F21" s="51">
        <f t="shared" si="0"/>
        <v>0</v>
      </c>
      <c r="G21" s="162"/>
      <c r="H21" s="162"/>
      <c r="I21" s="51">
        <f t="shared" si="1"/>
        <v>0</v>
      </c>
      <c r="J21" s="162"/>
      <c r="K21" s="193"/>
      <c r="L21" s="210">
        <f t="shared" si="2"/>
        <v>0</v>
      </c>
      <c r="M21" s="201"/>
    </row>
    <row r="22" spans="1:13" ht="11.25">
      <c r="A22" s="178">
        <v>4</v>
      </c>
      <c r="B22" s="263" t="s">
        <v>78</v>
      </c>
      <c r="C22" s="264"/>
      <c r="D22" s="265"/>
      <c r="E22" s="162"/>
      <c r="F22" s="51">
        <f t="shared" si="0"/>
        <v>0</v>
      </c>
      <c r="G22" s="162"/>
      <c r="H22" s="162"/>
      <c r="I22" s="51">
        <f t="shared" si="1"/>
        <v>0</v>
      </c>
      <c r="J22" s="162"/>
      <c r="K22" s="193"/>
      <c r="L22" s="210">
        <f t="shared" si="2"/>
        <v>0</v>
      </c>
      <c r="M22" s="201"/>
    </row>
    <row r="23" spans="1:13" ht="11.25">
      <c r="A23" s="179">
        <v>5</v>
      </c>
      <c r="B23" s="326" t="s">
        <v>14</v>
      </c>
      <c r="C23" s="327"/>
      <c r="D23" s="58" t="s">
        <v>57</v>
      </c>
      <c r="E23" s="162"/>
      <c r="F23" s="51">
        <f t="shared" si="0"/>
        <v>0</v>
      </c>
      <c r="G23" s="162"/>
      <c r="H23" s="162"/>
      <c r="I23" s="51">
        <f t="shared" si="1"/>
        <v>0</v>
      </c>
      <c r="J23" s="162"/>
      <c r="K23" s="193"/>
      <c r="L23" s="210">
        <f t="shared" si="2"/>
        <v>0</v>
      </c>
      <c r="M23" s="201"/>
    </row>
    <row r="24" spans="1:13" ht="11.25">
      <c r="A24" s="180" t="s">
        <v>15</v>
      </c>
      <c r="B24" s="328"/>
      <c r="C24" s="329"/>
      <c r="D24" s="59" t="s">
        <v>16</v>
      </c>
      <c r="E24" s="162"/>
      <c r="F24" s="51">
        <f t="shared" si="0"/>
        <v>0</v>
      </c>
      <c r="G24" s="162"/>
      <c r="H24" s="162"/>
      <c r="I24" s="51">
        <f t="shared" si="1"/>
        <v>0</v>
      </c>
      <c r="J24" s="162"/>
      <c r="K24" s="193"/>
      <c r="L24" s="210">
        <f t="shared" si="2"/>
        <v>0</v>
      </c>
      <c r="M24" s="201"/>
    </row>
    <row r="25" spans="1:13" ht="11.25">
      <c r="A25" s="180" t="s">
        <v>17</v>
      </c>
      <c r="B25" s="328"/>
      <c r="C25" s="329"/>
      <c r="D25" s="59" t="s">
        <v>18</v>
      </c>
      <c r="E25" s="162"/>
      <c r="F25" s="51">
        <f t="shared" si="0"/>
        <v>0</v>
      </c>
      <c r="G25" s="162"/>
      <c r="H25" s="162"/>
      <c r="I25" s="51">
        <f t="shared" si="1"/>
        <v>0</v>
      </c>
      <c r="J25" s="162"/>
      <c r="K25" s="193"/>
      <c r="L25" s="210">
        <f t="shared" si="2"/>
        <v>0</v>
      </c>
      <c r="M25" s="201"/>
    </row>
    <row r="26" spans="1:13" ht="11.25">
      <c r="A26" s="180" t="s">
        <v>19</v>
      </c>
      <c r="B26" s="330"/>
      <c r="C26" s="331"/>
      <c r="D26" s="59" t="s">
        <v>20</v>
      </c>
      <c r="E26" s="162"/>
      <c r="F26" s="51">
        <f t="shared" si="0"/>
        <v>0</v>
      </c>
      <c r="G26" s="162"/>
      <c r="H26" s="162"/>
      <c r="I26" s="51">
        <f t="shared" si="1"/>
        <v>0</v>
      </c>
      <c r="J26" s="162"/>
      <c r="K26" s="193"/>
      <c r="L26" s="210">
        <f t="shared" si="2"/>
        <v>0</v>
      </c>
      <c r="M26" s="201"/>
    </row>
    <row r="27" spans="1:13" ht="11.25">
      <c r="A27" s="181" t="s">
        <v>43</v>
      </c>
      <c r="B27" s="263" t="s">
        <v>79</v>
      </c>
      <c r="C27" s="296"/>
      <c r="D27" s="297"/>
      <c r="E27" s="150">
        <f>E31</f>
        <v>0</v>
      </c>
      <c r="F27" s="151">
        <f t="shared" si="0"/>
        <v>0</v>
      </c>
      <c r="G27" s="152">
        <f>I53*I51</f>
        <v>0</v>
      </c>
      <c r="H27" s="153">
        <f>H31</f>
        <v>0</v>
      </c>
      <c r="I27" s="151">
        <f t="shared" si="1"/>
        <v>0</v>
      </c>
      <c r="J27" s="154">
        <f>I55*I54+I53*I52</f>
        <v>0</v>
      </c>
      <c r="K27" s="194">
        <f>K31</f>
        <v>0</v>
      </c>
      <c r="L27" s="211">
        <f t="shared" si="2"/>
        <v>0</v>
      </c>
      <c r="M27" s="202">
        <f>I56*I54</f>
        <v>0</v>
      </c>
    </row>
    <row r="28" spans="1:13" ht="11.25">
      <c r="A28" s="181" t="s">
        <v>44</v>
      </c>
      <c r="B28" s="263" t="s">
        <v>80</v>
      </c>
      <c r="C28" s="296"/>
      <c r="D28" s="297"/>
      <c r="E28" s="332">
        <f>E31</f>
        <v>0</v>
      </c>
      <c r="F28" s="51">
        <f t="shared" si="0"/>
        <v>0</v>
      </c>
      <c r="G28" s="162"/>
      <c r="H28" s="332">
        <f>H31</f>
        <v>0</v>
      </c>
      <c r="I28" s="51">
        <f t="shared" si="1"/>
        <v>0</v>
      </c>
      <c r="J28" s="162"/>
      <c r="K28" s="333">
        <f>K31</f>
        <v>0</v>
      </c>
      <c r="L28" s="210">
        <f t="shared" si="2"/>
        <v>0</v>
      </c>
      <c r="M28" s="201"/>
    </row>
    <row r="29" spans="1:13" ht="12" thickBot="1">
      <c r="A29" s="182">
        <v>7</v>
      </c>
      <c r="B29" s="284" t="s">
        <v>21</v>
      </c>
      <c r="C29" s="285"/>
      <c r="D29" s="286"/>
      <c r="E29" s="155">
        <f>E31</f>
        <v>0</v>
      </c>
      <c r="F29" s="158">
        <f t="shared" si="0"/>
        <v>0</v>
      </c>
      <c r="G29" s="156">
        <f>2.5%*(G13-G15)</f>
        <v>0</v>
      </c>
      <c r="H29" s="157">
        <f>H31</f>
        <v>0</v>
      </c>
      <c r="I29" s="158">
        <f>IF(I13=0,0,IF(I13&gt;I49*1.1,I50,(I50+(0.5*(I49*1.1-I13)))))</f>
        <v>0</v>
      </c>
      <c r="J29" s="159">
        <f>H29*I29</f>
        <v>0</v>
      </c>
      <c r="K29" s="195">
        <f>K31</f>
        <v>0</v>
      </c>
      <c r="L29" s="213">
        <f>IF(L13=0,0,IF(L13&gt;I49*1.1,I50,(I50+(0.5*(I49*1.1-L13)))))</f>
        <v>0</v>
      </c>
      <c r="M29" s="203">
        <f>K29*L29</f>
        <v>0</v>
      </c>
    </row>
    <row r="30" spans="1:13" ht="12" customHeight="1" thickBot="1">
      <c r="A30" s="287" t="s">
        <v>45</v>
      </c>
      <c r="B30" s="288"/>
      <c r="C30" s="288"/>
      <c r="D30" s="288"/>
      <c r="E30" s="215">
        <f>E31+E44+E45+E46</f>
        <v>0</v>
      </c>
      <c r="F30" s="216">
        <f t="shared" si="0"/>
        <v>0</v>
      </c>
      <c r="G30" s="217">
        <f>G31+G44+G45+G46</f>
        <v>0</v>
      </c>
      <c r="H30" s="218">
        <f>H31+H44+H45+H46</f>
        <v>0</v>
      </c>
      <c r="I30" s="216">
        <f aca="true" t="shared" si="3" ref="I30:I46">IF(H30=0,0,J30/H30)</f>
        <v>0</v>
      </c>
      <c r="J30" s="219">
        <f>J31+J44+J45+J46</f>
        <v>0</v>
      </c>
      <c r="K30" s="220">
        <f>K31+K44+K45+K46</f>
        <v>0</v>
      </c>
      <c r="L30" s="221">
        <f>IF(K30=0,0,M30/K30)</f>
        <v>0</v>
      </c>
      <c r="M30" s="222">
        <f>M31+M44+M45+M46</f>
        <v>0</v>
      </c>
    </row>
    <row r="31" spans="1:13" ht="11.25">
      <c r="A31" s="183">
        <v>1</v>
      </c>
      <c r="B31" s="268" t="s">
        <v>23</v>
      </c>
      <c r="C31" s="269"/>
      <c r="D31" s="60" t="s">
        <v>57</v>
      </c>
      <c r="E31" s="98">
        <f>E33+E34+E35</f>
        <v>0</v>
      </c>
      <c r="F31" s="52">
        <f t="shared" si="0"/>
        <v>0</v>
      </c>
      <c r="G31" s="101">
        <f>G33+G34+G35</f>
        <v>0</v>
      </c>
      <c r="H31" s="105">
        <f>H33+H34+H35</f>
        <v>0</v>
      </c>
      <c r="I31" s="52">
        <f t="shared" si="3"/>
        <v>0</v>
      </c>
      <c r="J31" s="108">
        <f>J33+J34+J35</f>
        <v>0</v>
      </c>
      <c r="K31" s="196">
        <f>K32+K33+K34+K35</f>
        <v>0</v>
      </c>
      <c r="L31" s="214">
        <f aca="true" t="shared" si="4" ref="L31:L46">IF(K31=0,0,M31/K31)</f>
        <v>0</v>
      </c>
      <c r="M31" s="204">
        <f>M32+M33+M34+M35</f>
        <v>0</v>
      </c>
    </row>
    <row r="32" spans="1:13" ht="11.25">
      <c r="A32" s="180" t="s">
        <v>9</v>
      </c>
      <c r="B32" s="270"/>
      <c r="C32" s="271"/>
      <c r="D32" s="124" t="s">
        <v>86</v>
      </c>
      <c r="E32" s="126"/>
      <c r="F32" s="127"/>
      <c r="G32" s="128"/>
      <c r="H32" s="129"/>
      <c r="I32" s="127"/>
      <c r="J32" s="130"/>
      <c r="K32" s="197">
        <f>K37</f>
        <v>0</v>
      </c>
      <c r="L32" s="210">
        <f t="shared" si="4"/>
        <v>0</v>
      </c>
      <c r="M32" s="205">
        <f>M37</f>
        <v>0</v>
      </c>
    </row>
    <row r="33" spans="1:13" ht="11.25">
      <c r="A33" s="180" t="s">
        <v>10</v>
      </c>
      <c r="B33" s="270"/>
      <c r="C33" s="271"/>
      <c r="D33" s="61" t="s">
        <v>16</v>
      </c>
      <c r="E33" s="99">
        <f>E38</f>
        <v>0</v>
      </c>
      <c r="F33" s="51">
        <f t="shared" si="0"/>
        <v>0</v>
      </c>
      <c r="G33" s="102">
        <f>G38</f>
        <v>0</v>
      </c>
      <c r="H33" s="106">
        <f>H38</f>
        <v>0</v>
      </c>
      <c r="I33" s="51">
        <f t="shared" si="3"/>
        <v>0</v>
      </c>
      <c r="J33" s="109">
        <f>J38</f>
        <v>0</v>
      </c>
      <c r="K33" s="198">
        <f>K38</f>
        <v>0</v>
      </c>
      <c r="L33" s="210">
        <f t="shared" si="4"/>
        <v>0</v>
      </c>
      <c r="M33" s="206">
        <f>M38</f>
        <v>0</v>
      </c>
    </row>
    <row r="34" spans="1:13" ht="11.25">
      <c r="A34" s="180" t="s">
        <v>11</v>
      </c>
      <c r="B34" s="270"/>
      <c r="C34" s="271"/>
      <c r="D34" s="61" t="s">
        <v>18</v>
      </c>
      <c r="E34" s="100">
        <f>E39+E42</f>
        <v>0</v>
      </c>
      <c r="F34" s="51">
        <f t="shared" si="0"/>
        <v>0</v>
      </c>
      <c r="G34" s="103">
        <f>G39+G42</f>
        <v>0</v>
      </c>
      <c r="H34" s="104">
        <f>H39+H42</f>
        <v>0</v>
      </c>
      <c r="I34" s="51">
        <f t="shared" si="3"/>
        <v>0</v>
      </c>
      <c r="J34" s="107">
        <f>J39+J42</f>
        <v>0</v>
      </c>
      <c r="K34" s="198">
        <f>K39+K42</f>
        <v>0</v>
      </c>
      <c r="L34" s="210">
        <f t="shared" si="4"/>
        <v>0</v>
      </c>
      <c r="M34" s="206">
        <f>M39+M42</f>
        <v>0</v>
      </c>
    </row>
    <row r="35" spans="1:13" ht="11.25">
      <c r="A35" s="175" t="s">
        <v>12</v>
      </c>
      <c r="B35" s="272"/>
      <c r="C35" s="273"/>
      <c r="D35" s="61" t="s">
        <v>20</v>
      </c>
      <c r="E35" s="100">
        <f>E40+E43</f>
        <v>0</v>
      </c>
      <c r="F35" s="51">
        <f t="shared" si="0"/>
        <v>0</v>
      </c>
      <c r="G35" s="103">
        <f>G40+G43</f>
        <v>0</v>
      </c>
      <c r="H35" s="104">
        <f>H40+H43</f>
        <v>0</v>
      </c>
      <c r="I35" s="51">
        <f t="shared" si="3"/>
        <v>0</v>
      </c>
      <c r="J35" s="107">
        <f>J40+J43</f>
        <v>0</v>
      </c>
      <c r="K35" s="198">
        <f>K40+K43</f>
        <v>0</v>
      </c>
      <c r="L35" s="210">
        <f t="shared" si="4"/>
        <v>0</v>
      </c>
      <c r="M35" s="206">
        <f>M40+M43</f>
        <v>0</v>
      </c>
    </row>
    <row r="36" spans="1:13" ht="11.25">
      <c r="A36" s="181" t="s">
        <v>28</v>
      </c>
      <c r="B36" s="274" t="s">
        <v>24</v>
      </c>
      <c r="C36" s="275"/>
      <c r="D36" s="62" t="s">
        <v>57</v>
      </c>
      <c r="E36" s="111"/>
      <c r="F36" s="112"/>
      <c r="G36" s="113"/>
      <c r="H36" s="106">
        <f>H38+H39+H40</f>
        <v>0</v>
      </c>
      <c r="I36" s="53">
        <f t="shared" si="3"/>
        <v>0</v>
      </c>
      <c r="J36" s="109">
        <f>J38+J39+J40</f>
        <v>0</v>
      </c>
      <c r="K36" s="199">
        <f>K38+K39+K40</f>
        <v>0</v>
      </c>
      <c r="L36" s="212">
        <f t="shared" si="4"/>
        <v>0</v>
      </c>
      <c r="M36" s="207">
        <f>M38+M39+M40</f>
        <v>0</v>
      </c>
    </row>
    <row r="37" spans="1:13" ht="11.25">
      <c r="A37" s="184" t="s">
        <v>30</v>
      </c>
      <c r="B37" s="270"/>
      <c r="C37" s="271"/>
      <c r="D37" s="125" t="s">
        <v>86</v>
      </c>
      <c r="E37" s="111"/>
      <c r="F37" s="112"/>
      <c r="G37" s="113"/>
      <c r="H37" s="131"/>
      <c r="I37" s="112"/>
      <c r="J37" s="132"/>
      <c r="K37" s="193"/>
      <c r="L37" s="210">
        <f t="shared" si="4"/>
        <v>0</v>
      </c>
      <c r="M37" s="201"/>
    </row>
    <row r="38" spans="1:13" ht="11.25">
      <c r="A38" s="184" t="s">
        <v>31</v>
      </c>
      <c r="B38" s="270"/>
      <c r="C38" s="271"/>
      <c r="D38" s="61" t="s">
        <v>16</v>
      </c>
      <c r="E38" s="111"/>
      <c r="F38" s="114"/>
      <c r="G38" s="113"/>
      <c r="H38" s="162"/>
      <c r="I38" s="51">
        <f t="shared" si="3"/>
        <v>0</v>
      </c>
      <c r="J38" s="162"/>
      <c r="K38" s="193"/>
      <c r="L38" s="210">
        <f t="shared" si="4"/>
        <v>0</v>
      </c>
      <c r="M38" s="201"/>
    </row>
    <row r="39" spans="1:13" ht="11.25">
      <c r="A39" s="184" t="s">
        <v>88</v>
      </c>
      <c r="B39" s="270"/>
      <c r="C39" s="271"/>
      <c r="D39" s="61" t="s">
        <v>18</v>
      </c>
      <c r="E39" s="115"/>
      <c r="F39" s="114"/>
      <c r="G39" s="116"/>
      <c r="H39" s="162"/>
      <c r="I39" s="51">
        <f t="shared" si="3"/>
        <v>0</v>
      </c>
      <c r="J39" s="162"/>
      <c r="K39" s="193"/>
      <c r="L39" s="210">
        <f t="shared" si="4"/>
        <v>0</v>
      </c>
      <c r="M39" s="201"/>
    </row>
    <row r="40" spans="1:13" ht="11.25">
      <c r="A40" s="184" t="s">
        <v>89</v>
      </c>
      <c r="B40" s="272"/>
      <c r="C40" s="273"/>
      <c r="D40" s="61" t="s">
        <v>20</v>
      </c>
      <c r="E40" s="115"/>
      <c r="F40" s="114"/>
      <c r="G40" s="116"/>
      <c r="H40" s="162"/>
      <c r="I40" s="51">
        <f t="shared" si="3"/>
        <v>0</v>
      </c>
      <c r="J40" s="162"/>
      <c r="K40" s="193"/>
      <c r="L40" s="210">
        <f t="shared" si="4"/>
        <v>0</v>
      </c>
      <c r="M40" s="201"/>
    </row>
    <row r="41" spans="1:13" ht="11.25">
      <c r="A41" s="181" t="s">
        <v>87</v>
      </c>
      <c r="B41" s="274" t="s">
        <v>29</v>
      </c>
      <c r="C41" s="275"/>
      <c r="D41" s="62" t="s">
        <v>57</v>
      </c>
      <c r="E41" s="99">
        <f>E42+E43</f>
        <v>0</v>
      </c>
      <c r="F41" s="53">
        <f t="shared" si="0"/>
        <v>0</v>
      </c>
      <c r="G41" s="102">
        <f>G42+G43</f>
        <v>0</v>
      </c>
      <c r="H41" s="106">
        <f>H42+H43</f>
        <v>0</v>
      </c>
      <c r="I41" s="53">
        <f t="shared" si="3"/>
        <v>0</v>
      </c>
      <c r="J41" s="109">
        <f>J42+J43</f>
        <v>0</v>
      </c>
      <c r="K41" s="199">
        <f>K42+K43</f>
        <v>0</v>
      </c>
      <c r="L41" s="212">
        <f t="shared" si="4"/>
        <v>0</v>
      </c>
      <c r="M41" s="207">
        <f>M42+M43</f>
        <v>0</v>
      </c>
    </row>
    <row r="42" spans="1:13" ht="11.25">
      <c r="A42" s="181" t="s">
        <v>90</v>
      </c>
      <c r="B42" s="270"/>
      <c r="C42" s="271"/>
      <c r="D42" s="61" t="s">
        <v>18</v>
      </c>
      <c r="E42" s="162"/>
      <c r="F42" s="51">
        <f t="shared" si="0"/>
        <v>0</v>
      </c>
      <c r="G42" s="162"/>
      <c r="H42" s="162"/>
      <c r="I42" s="51">
        <f t="shared" si="3"/>
        <v>0</v>
      </c>
      <c r="J42" s="162"/>
      <c r="K42" s="193"/>
      <c r="L42" s="210">
        <f t="shared" si="4"/>
        <v>0</v>
      </c>
      <c r="M42" s="201"/>
    </row>
    <row r="43" spans="1:13" ht="11.25">
      <c r="A43" s="181" t="s">
        <v>91</v>
      </c>
      <c r="B43" s="272"/>
      <c r="C43" s="273"/>
      <c r="D43" s="61" t="s">
        <v>20</v>
      </c>
      <c r="E43" s="162"/>
      <c r="F43" s="51">
        <f t="shared" si="0"/>
        <v>0</v>
      </c>
      <c r="G43" s="162"/>
      <c r="H43" s="162"/>
      <c r="I43" s="51">
        <f t="shared" si="3"/>
        <v>0</v>
      </c>
      <c r="J43" s="162"/>
      <c r="K43" s="193"/>
      <c r="L43" s="210">
        <f t="shared" si="4"/>
        <v>0</v>
      </c>
      <c r="M43" s="201"/>
    </row>
    <row r="44" spans="1:13" ht="11.25" customHeight="1">
      <c r="A44" s="179">
        <v>2</v>
      </c>
      <c r="B44" s="276" t="s">
        <v>47</v>
      </c>
      <c r="C44" s="277"/>
      <c r="D44" s="278"/>
      <c r="E44" s="162"/>
      <c r="F44" s="51">
        <f t="shared" si="0"/>
        <v>0</v>
      </c>
      <c r="G44" s="162"/>
      <c r="H44" s="162"/>
      <c r="I44" s="51">
        <f t="shared" si="3"/>
        <v>0</v>
      </c>
      <c r="J44" s="162"/>
      <c r="K44" s="193"/>
      <c r="L44" s="210">
        <f t="shared" si="4"/>
        <v>0</v>
      </c>
      <c r="M44" s="201"/>
    </row>
    <row r="45" spans="1:13" ht="11.25">
      <c r="A45" s="179">
        <v>3</v>
      </c>
      <c r="B45" s="276" t="s">
        <v>46</v>
      </c>
      <c r="C45" s="277"/>
      <c r="D45" s="278"/>
      <c r="E45" s="162"/>
      <c r="F45" s="51">
        <f t="shared" si="0"/>
        <v>0</v>
      </c>
      <c r="G45" s="162"/>
      <c r="H45" s="162"/>
      <c r="I45" s="51">
        <f t="shared" si="3"/>
        <v>0</v>
      </c>
      <c r="J45" s="162"/>
      <c r="K45" s="193"/>
      <c r="L45" s="210">
        <f t="shared" si="4"/>
        <v>0</v>
      </c>
      <c r="M45" s="201"/>
    </row>
    <row r="46" spans="1:13" ht="12" thickBot="1">
      <c r="A46" s="182">
        <v>5</v>
      </c>
      <c r="B46" s="293" t="s">
        <v>96</v>
      </c>
      <c r="C46" s="294"/>
      <c r="D46" s="295"/>
      <c r="E46" s="162"/>
      <c r="F46" s="54">
        <f t="shared" si="0"/>
        <v>0</v>
      </c>
      <c r="G46" s="162"/>
      <c r="H46" s="162"/>
      <c r="I46" s="54">
        <f t="shared" si="3"/>
        <v>0</v>
      </c>
      <c r="J46" s="162"/>
      <c r="K46" s="162"/>
      <c r="L46" s="209">
        <f t="shared" si="4"/>
        <v>0</v>
      </c>
      <c r="M46" s="177"/>
    </row>
    <row r="47" spans="1:13" ht="12" customHeight="1" thickBot="1">
      <c r="A47" s="281" t="s">
        <v>48</v>
      </c>
      <c r="B47" s="282"/>
      <c r="C47" s="282"/>
      <c r="D47" s="283"/>
      <c r="E47" s="185"/>
      <c r="F47" s="186"/>
      <c r="G47" s="187">
        <f>G30-G11</f>
        <v>0</v>
      </c>
      <c r="H47" s="188"/>
      <c r="I47" s="189"/>
      <c r="J47" s="187">
        <f>J30-J11</f>
        <v>0</v>
      </c>
      <c r="K47" s="190"/>
      <c r="L47" s="186"/>
      <c r="M47" s="191">
        <f>M30-M11</f>
        <v>0</v>
      </c>
    </row>
    <row r="48" ht="12" thickBot="1"/>
    <row r="49" spans="1:9" s="1" customFormat="1" ht="12">
      <c r="A49" s="55">
        <v>1</v>
      </c>
      <c r="B49" s="289" t="s">
        <v>49</v>
      </c>
      <c r="C49" s="290"/>
      <c r="D49" s="290"/>
      <c r="E49" s="290"/>
      <c r="F49" s="290"/>
      <c r="G49" s="290"/>
      <c r="H49" s="290"/>
      <c r="I49" s="165"/>
    </row>
    <row r="50" spans="1:9" s="1" customFormat="1" ht="12.75" thickBot="1">
      <c r="A50" s="56">
        <v>2</v>
      </c>
      <c r="B50" s="266" t="s">
        <v>50</v>
      </c>
      <c r="C50" s="267"/>
      <c r="D50" s="267"/>
      <c r="E50" s="267"/>
      <c r="F50" s="267"/>
      <c r="G50" s="267"/>
      <c r="H50" s="267"/>
      <c r="I50" s="166"/>
    </row>
    <row r="51" spans="1:9" s="1" customFormat="1" ht="12">
      <c r="A51" s="164">
        <v>3</v>
      </c>
      <c r="B51" s="291" t="s">
        <v>51</v>
      </c>
      <c r="C51" s="292"/>
      <c r="D51" s="292"/>
      <c r="E51" s="292"/>
      <c r="F51" s="292"/>
      <c r="G51" s="292"/>
      <c r="H51" s="292"/>
      <c r="I51" s="167"/>
    </row>
    <row r="52" spans="1:9" s="1" customFormat="1" ht="13.5" customHeight="1">
      <c r="A52" s="57">
        <v>4</v>
      </c>
      <c r="B52" s="279" t="s">
        <v>52</v>
      </c>
      <c r="C52" s="280"/>
      <c r="D52" s="280"/>
      <c r="E52" s="280"/>
      <c r="F52" s="280"/>
      <c r="G52" s="280"/>
      <c r="H52" s="280"/>
      <c r="I52" s="168"/>
    </row>
    <row r="53" spans="1:9" s="1" customFormat="1" ht="13.5" customHeight="1">
      <c r="A53" s="57">
        <v>5</v>
      </c>
      <c r="B53" s="279" t="s">
        <v>53</v>
      </c>
      <c r="C53" s="280"/>
      <c r="D53" s="280"/>
      <c r="E53" s="280"/>
      <c r="F53" s="280"/>
      <c r="G53" s="280"/>
      <c r="H53" s="280"/>
      <c r="I53" s="168"/>
    </row>
    <row r="54" spans="1:9" s="1" customFormat="1" ht="13.5" customHeight="1">
      <c r="A54" s="57">
        <v>6</v>
      </c>
      <c r="B54" s="279" t="s">
        <v>54</v>
      </c>
      <c r="C54" s="280"/>
      <c r="D54" s="280"/>
      <c r="E54" s="280"/>
      <c r="F54" s="280"/>
      <c r="G54" s="280"/>
      <c r="H54" s="280"/>
      <c r="I54" s="168"/>
    </row>
    <row r="55" spans="1:9" ht="12">
      <c r="A55" s="57">
        <v>7</v>
      </c>
      <c r="B55" s="279" t="s">
        <v>55</v>
      </c>
      <c r="C55" s="280"/>
      <c r="D55" s="280"/>
      <c r="E55" s="280"/>
      <c r="F55" s="280"/>
      <c r="G55" s="280"/>
      <c r="H55" s="280"/>
      <c r="I55" s="168"/>
    </row>
    <row r="56" spans="1:9" ht="12.75" thickBot="1">
      <c r="A56" s="56">
        <v>8</v>
      </c>
      <c r="B56" s="266" t="s">
        <v>56</v>
      </c>
      <c r="C56" s="267"/>
      <c r="D56" s="267"/>
      <c r="E56" s="267"/>
      <c r="F56" s="267"/>
      <c r="G56" s="267"/>
      <c r="H56" s="267"/>
      <c r="I56" s="166"/>
    </row>
  </sheetData>
  <sheetProtection/>
  <mergeCells count="44">
    <mergeCell ref="A2:M2"/>
    <mergeCell ref="A4:B4"/>
    <mergeCell ref="A5:B5"/>
    <mergeCell ref="A6:B6"/>
    <mergeCell ref="A7:B7"/>
    <mergeCell ref="B27:D27"/>
    <mergeCell ref="C14:D14"/>
    <mergeCell ref="C15:D15"/>
    <mergeCell ref="B22:D22"/>
    <mergeCell ref="B23:C26"/>
    <mergeCell ref="B28:D28"/>
    <mergeCell ref="O10:V10"/>
    <mergeCell ref="C16:D16"/>
    <mergeCell ref="C17:D17"/>
    <mergeCell ref="A11:B11"/>
    <mergeCell ref="A8:D10"/>
    <mergeCell ref="E8:J8"/>
    <mergeCell ref="K8:M9"/>
    <mergeCell ref="E9:G9"/>
    <mergeCell ref="H9:J9"/>
    <mergeCell ref="B29:D29"/>
    <mergeCell ref="A30:D30"/>
    <mergeCell ref="B49:H49"/>
    <mergeCell ref="B50:H50"/>
    <mergeCell ref="B52:H52"/>
    <mergeCell ref="B55:H55"/>
    <mergeCell ref="B51:H51"/>
    <mergeCell ref="B46:D46"/>
    <mergeCell ref="B56:H56"/>
    <mergeCell ref="B31:C35"/>
    <mergeCell ref="B36:C40"/>
    <mergeCell ref="B41:C43"/>
    <mergeCell ref="B44:D44"/>
    <mergeCell ref="B45:D45"/>
    <mergeCell ref="B53:H53"/>
    <mergeCell ref="B54:H54"/>
    <mergeCell ref="A47:D47"/>
    <mergeCell ref="B12:D12"/>
    <mergeCell ref="C13:D13"/>
    <mergeCell ref="B13:B19"/>
    <mergeCell ref="C19:D19"/>
    <mergeCell ref="B20:D20"/>
    <mergeCell ref="B21:D21"/>
    <mergeCell ref="C18:D18"/>
  </mergeCells>
  <printOptions/>
  <pageMargins left="0.7" right="0.7" top="0.75" bottom="0.75" header="0.3" footer="0.3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Romulus TATAR</dc:creator>
  <cp:keywords/>
  <dc:description/>
  <cp:lastModifiedBy>Irina SANDULESCU</cp:lastModifiedBy>
  <cp:lastPrinted>2014-02-24T07:38:07Z</cp:lastPrinted>
  <dcterms:created xsi:type="dcterms:W3CDTF">2014-01-30T09:00:17Z</dcterms:created>
  <dcterms:modified xsi:type="dcterms:W3CDTF">2014-02-24T14:03:33Z</dcterms:modified>
  <cp:category/>
  <cp:version/>
  <cp:contentType/>
  <cp:contentStatus/>
</cp:coreProperties>
</file>